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ткрытые документы отделов\Контроль налоговых доходов\Общее\Астахов\на сайт 2022\2023\3 кв\"/>
    </mc:Choice>
  </mc:AlternateContent>
  <bookViews>
    <workbookView xWindow="0" yWindow="0" windowWidth="28800" windowHeight="12585"/>
  </bookViews>
  <sheets>
    <sheet name="Исполнение к плану" sheetId="1" r:id="rId1"/>
  </sheets>
  <definedNames>
    <definedName name="_xlnm.Print_Titles" localSheetId="0">'Исполнение к плану'!$3:$4</definedName>
    <definedName name="_xlnm.Print_Area" localSheetId="0">'Исполнение к плану'!$A$1:$F$62</definedName>
  </definedNames>
  <calcPr calcId="152511"/>
</workbook>
</file>

<file path=xl/calcChain.xml><?xml version="1.0" encoding="utf-8"?>
<calcChain xmlns="http://schemas.openxmlformats.org/spreadsheetml/2006/main">
  <c r="C50" i="1" l="1"/>
  <c r="F59" i="1"/>
  <c r="E26" i="1"/>
  <c r="E27" i="1"/>
  <c r="E28" i="1"/>
  <c r="E29" i="1"/>
  <c r="E32" i="1"/>
  <c r="E31" i="1"/>
  <c r="C10" i="1" l="1"/>
  <c r="F57" i="1"/>
  <c r="F56" i="1"/>
  <c r="F41" i="1"/>
  <c r="D10" i="1"/>
  <c r="D30" i="1" l="1"/>
  <c r="C30" i="1"/>
  <c r="F58" i="1" l="1"/>
  <c r="D50" i="1"/>
  <c r="E59" i="1"/>
  <c r="F12" i="1" l="1"/>
  <c r="E12" i="1"/>
  <c r="E8" i="1" l="1"/>
  <c r="E9" i="1"/>
  <c r="E11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33" i="1"/>
  <c r="E35" i="1"/>
  <c r="E36" i="1"/>
  <c r="E37" i="1"/>
  <c r="E39" i="1"/>
  <c r="E40" i="1"/>
  <c r="E41" i="1"/>
  <c r="E42" i="1"/>
  <c r="E43" i="1"/>
  <c r="E44" i="1"/>
  <c r="E45" i="1"/>
  <c r="E46" i="1"/>
  <c r="E47" i="1"/>
  <c r="E48" i="1"/>
  <c r="E49" i="1"/>
  <c r="E51" i="1"/>
  <c r="E52" i="1"/>
  <c r="E53" i="1"/>
  <c r="E54" i="1"/>
  <c r="E55" i="1"/>
  <c r="E56" i="1"/>
  <c r="E57" i="1"/>
  <c r="E58" i="1"/>
  <c r="E60" i="1"/>
  <c r="E61" i="1"/>
  <c r="F33" i="1" l="1"/>
  <c r="E30" i="1"/>
  <c r="F28" i="1" l="1"/>
  <c r="F29" i="1"/>
  <c r="F31" i="1"/>
  <c r="F32" i="1"/>
  <c r="F35" i="1"/>
  <c r="F36" i="1"/>
  <c r="F37" i="1"/>
  <c r="F39" i="1"/>
  <c r="F40" i="1"/>
  <c r="F43" i="1"/>
  <c r="F44" i="1"/>
  <c r="F45" i="1"/>
  <c r="F46" i="1"/>
  <c r="F47" i="1"/>
  <c r="F48" i="1"/>
  <c r="F49" i="1"/>
  <c r="F51" i="1"/>
  <c r="F52" i="1"/>
  <c r="F53" i="1"/>
  <c r="F54" i="1"/>
  <c r="F55" i="1"/>
  <c r="F60" i="1"/>
  <c r="F61" i="1"/>
  <c r="F8" i="1"/>
  <c r="F9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11" i="1"/>
  <c r="C38" i="1" l="1"/>
  <c r="C6" i="1" s="1"/>
  <c r="C34" i="1"/>
  <c r="C7" i="1"/>
  <c r="F10" i="1" l="1"/>
  <c r="E10" i="1"/>
  <c r="C62" i="1"/>
  <c r="D7" i="1"/>
  <c r="F30" i="1"/>
  <c r="D34" i="1"/>
  <c r="D38" i="1"/>
  <c r="F7" i="1" l="1"/>
  <c r="E7" i="1"/>
  <c r="F38" i="1"/>
  <c r="E38" i="1"/>
  <c r="F34" i="1"/>
  <c r="E34" i="1"/>
  <c r="F50" i="1"/>
  <c r="E50" i="1"/>
  <c r="D6" i="1"/>
  <c r="D62" i="1" s="1"/>
  <c r="F6" i="1" l="1"/>
  <c r="E6" i="1"/>
  <c r="F62" i="1" l="1"/>
  <c r="E62" i="1"/>
</calcChain>
</file>

<file path=xl/sharedStrings.xml><?xml version="1.0" encoding="utf-8"?>
<sst xmlns="http://schemas.openxmlformats.org/spreadsheetml/2006/main" count="122" uniqueCount="120">
  <si>
    <t>Код дохода</t>
  </si>
  <si>
    <t>Наименование показателя</t>
  </si>
  <si>
    <t>1 00 00 000 00 0000 000</t>
  </si>
  <si>
    <t>НАЛОГОВЫЕ И НЕНАЛОГОВЫЕ ДОХОДЫ</t>
  </si>
  <si>
    <t>1 01 00 000 00 0000 000</t>
  </si>
  <si>
    <t>НАЛОГИ НА ПРИБЫЛЬ, ДОХОДЫ</t>
  </si>
  <si>
    <t>1 01 01 000 00 0000 110</t>
  </si>
  <si>
    <t>Налог на прибыль организаций</t>
  </si>
  <si>
    <t>1 01 02 000 01 0000 110</t>
  </si>
  <si>
    <t>Налог на доходы физических лиц</t>
  </si>
  <si>
    <t>1 03 00 000 00 0000 000</t>
  </si>
  <si>
    <t>НАЛОГИ НА ТОВАРЫ (РАБОТЫ, УСЛУГИ), РЕАЛИЗУЕМЫЕ НА ТЕРРИТОРИИ РОССИЙСКОЙ ФЕДЕРАЦИИ</t>
  </si>
  <si>
    <t>1 05 00 000 00 0000 000</t>
  </si>
  <si>
    <t>НАЛОГИ НА СОВОКУПНЫЙ ДОХОД</t>
  </si>
  <si>
    <t>1 05 01 000 00 0000 110</t>
  </si>
  <si>
    <t>Налог, взимаемый в связи с применением упрощенной системы налогообложения</t>
  </si>
  <si>
    <t>1 06 00 000 00 0000 000</t>
  </si>
  <si>
    <t>НАЛОГИ НА ИМУЩЕСТВО</t>
  </si>
  <si>
    <t>1 06 02 000 02 0000 110</t>
  </si>
  <si>
    <t>Налог на имущество организаций</t>
  </si>
  <si>
    <t>1 06 04 000 02 0000 110</t>
  </si>
  <si>
    <t>Транспортный налог</t>
  </si>
  <si>
    <t>1 06 05 000 02 0000 110</t>
  </si>
  <si>
    <t>Налог на игорный бизнес</t>
  </si>
  <si>
    <t>1 07 00 000 00 0000 000</t>
  </si>
  <si>
    <t>НАЛОГИ, СБОРЫ И РЕГУЛЯРНЫЕ ПЛАТЕЖИ ЗА ПОЛЬЗОВАНИЕ ПРИРОДНЫМИ РЕСУРСАМИ</t>
  </si>
  <si>
    <t>1 07 01 000 01 0000 110</t>
  </si>
  <si>
    <t>Налог на добычу полезных ископаемых</t>
  </si>
  <si>
    <t>1 07 04 000 01 0000 110</t>
  </si>
  <si>
    <t>Сборы за пользование объектами животного мира и за пользование объектами водных биологических ресурсов</t>
  </si>
  <si>
    <t>1 08 00 000 00 0000 000</t>
  </si>
  <si>
    <t>ГОСУДАРСТВЕННАЯ ПОШЛИНА</t>
  </si>
  <si>
    <t>1 09 00 000 00 0000 000</t>
  </si>
  <si>
    <t>ЗАДОЛЖЕННОСТЬ И ПЕРЕРАСЧЕТЫ ПО ОТМЕНЕННЫМ НАЛОГАМ, СБОРАМ И ИНЫМ ОБЯЗАТЕЛЬНЫМ ПЛАТЕЖАМ</t>
  </si>
  <si>
    <t>1 11 00 000 00 0000 000</t>
  </si>
  <si>
    <t>ДОХОДЫ ОТ ИСПОЛЬЗОВАНИЯ ИМУЩЕСТВА, НАХОДЯЩЕГОСЯ В ГОСУДАРСТВЕННОЙ И МУНИЦИПАЛЬНОЙ СОБСТВЕННОСТИ</t>
  </si>
  <si>
    <t>1 12 00 000 00 0000 000</t>
  </si>
  <si>
    <t>ПЛАТЕЖИ ПРИ ПОЛЬЗОВАНИИ ПРИРОДНЫМИ РЕСУРСАМИ</t>
  </si>
  <si>
    <t>1 13 00 000 00 0000 000</t>
  </si>
  <si>
    <t>ДОХОДЫ ОТ ОКАЗАНИЯ ПЛАТНЫХ УСЛУГ (РАБОТ) И КОМПЕНСАЦИИ ЗАТРАТ ГОСУДАРСТВА</t>
  </si>
  <si>
    <t>1 14 00 000 00 0000 000</t>
  </si>
  <si>
    <t>ДОХОДЫ ОТ ПРОДАЖИ МАТЕРИАЛЬНЫХ И НЕМАТЕРИАЛЬНЫХ АКТИВОВ</t>
  </si>
  <si>
    <t>1 15 00 000 00 0000 000</t>
  </si>
  <si>
    <t>АДМИНИСТРАТИВНЫЕ ПЛАТЕЖИ И СБОРЫ</t>
  </si>
  <si>
    <t>1 16 00 000 00 0000 000</t>
  </si>
  <si>
    <t>ШТРАФЫ, САНКЦИИ, ВОЗМЕЩЕНИЕ УЩЕРБА</t>
  </si>
  <si>
    <t>1 17 00 000 00 0000 000</t>
  </si>
  <si>
    <t>ПРОЧИЕ НЕНАЛОГОВЫЕ ДОХОДЫ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</si>
  <si>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</si>
  <si>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</si>
  <si>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</si>
  <si>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</si>
  <si>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</si>
  <si>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</si>
  <si>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</si>
  <si>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</si>
  <si>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2 03 00000 00 0000 000</t>
  </si>
  <si>
    <t xml:space="preserve">Безвозмездные поступления от государственных (муниципальных) организаций 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</si>
  <si>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</si>
  <si>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и иных межбюджетных трансфертов, имеющих целевое назначение, прошлых лет</t>
  </si>
  <si>
    <t>2 19 00000 00 0000 000</t>
  </si>
  <si>
    <t>Возврат остатков субсидий, субвенций и иных межбюджетных трансфертов имеющих целевое назначение, прошлых лет</t>
  </si>
  <si>
    <t>ДОХОДЫ - всего</t>
  </si>
  <si>
    <t>2 07 00000 00 0000 000</t>
  </si>
  <si>
    <t>Прочие безвозмездные поступления</t>
  </si>
  <si>
    <t>2 02 10000 00 0000 150</t>
  </si>
  <si>
    <t>2 02 20000 00 0000 150</t>
  </si>
  <si>
    <t>2 02 30000 00 0000 150</t>
  </si>
  <si>
    <t>2 02 40000 00 0000 150</t>
  </si>
  <si>
    <t>Налог на профессиональный доход</t>
  </si>
  <si>
    <t>1 05 06 000 01 0000 110</t>
  </si>
  <si>
    <t>Безвозмездные поступления от негосударственных организаций</t>
  </si>
  <si>
    <t>2 04 00000 00 0000 000</t>
  </si>
  <si>
    <t>1 03 02 10001 0000 110</t>
  </si>
  <si>
    <t>Акцизы на пиво, напитки, изготавливаемые на основе пива, производимые на территории Российской Федерации</t>
  </si>
  <si>
    <t>1 03 02 14001 0000 110</t>
  </si>
  <si>
    <t xml:space="preserve"> Доходы от уплаты акцизов на алкогольную продукцию с объемной долей этилового спирта свыше 9 процентов (за исключением пива, вин (кроме крепленого (ликерного) вина), вин наливом, плодовой алкогольной продукции, игристых вин, включая российское шампанское, а также за исключением виноградосодержащих напитков, плодовых алкогольных напитков, изготавливаемых без добавления ректификованного этилового спирта, произведенного из пищевого сырья, и (или) без добавления спиртованных виноградного или иного плодового сусла, и (или) без добавления дистиллятов, и (или) без добавления крепленого (ликерного) вина), подлежащие распределению в бюджеты субъектов Российской Федерации</t>
  </si>
  <si>
    <t>1 03 02 19001 0000 110</t>
  </si>
  <si>
    <t xml:space="preserve">  Доходы от уплаты акцизов на этиловый спирт из пищевого сырья, винный спирт, виноградный спирт (за исключением дистиллятов винного, виноградного, плодового, коньячного, кальвадосного, вискового), производимый на территории Российской Федерации, направляемые в уполномоченный территориальный орган Федерального казначейства для распределения между бюджетами субъектов Российской Федерации (по нормативам, установленным федеральным законом о федеральном бюджете)</t>
  </si>
  <si>
    <t xml:space="preserve"> Доходы от уплаты акцизов на этиловый спирт из пищевого сырья (дистилляты винный, виноградный, плодовый, коньячный, кальвадосный, висковый), производимый на территории Российской Федерации, направляемые в уполномоченный территориальный орган Федерального казначейства для распределения между бюджетами субъектов Российской Федерации (по нормативам, установленным федеральным законом о федеральном бюджете)</t>
  </si>
  <si>
    <t xml:space="preserve">  Доходы от уплаты акцизов на спиртосодержащую продукцию, производимую на территории Российской Федерации, направляемые в уполномоченный территориальный орган Федерального казначейства для распределения между бюджетами субъектов Российской Федерации (по нормативам, установленным федеральным законом о федеральном бюджете)</t>
  </si>
  <si>
    <t xml:space="preserve"> 000 1030223101 0000 110</t>
  </si>
  <si>
    <t xml:space="preserve"> 000 1030223201 0000 110</t>
  </si>
  <si>
    <t xml:space="preserve"> 000 1030224101 0000 110</t>
  </si>
  <si>
    <t xml:space="preserve"> 000 1030224201 0000 110</t>
  </si>
  <si>
    <t xml:space="preserve"> 000 1030225101 0000 110</t>
  </si>
  <si>
    <t xml:space="preserve"> 000 1030225201 0000 110</t>
  </si>
  <si>
    <t xml:space="preserve"> 000 1030226101 0000 110</t>
  </si>
  <si>
    <t xml:space="preserve"> 000 1030226201 0000 110</t>
  </si>
  <si>
    <t xml:space="preserve">  Доходы от уплаты акцизов на этиловый спирт из непищевого сырья, производимый на территории Российской Федерации, направляемые в уполномоченный территориальный орган Федерального казначейства для распределения между бюджетами субъектов Российской Федерации (по нормативам, установленным федеральным законом о федеральном бюджете)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</si>
  <si>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</si>
  <si>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</si>
  <si>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реализации национального проекта "Безопасные качественные дороги")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</si>
  <si>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</si>
  <si>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</si>
  <si>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реализации национального проекта "Безопасные качественные дороги")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</si>
  <si>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</si>
  <si>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</si>
  <si>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реализации национального проекта "Безопасные качественные дороги")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</si>
  <si>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</si>
  <si>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</si>
  <si>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реализации национального проекта "Безопасные качественные дороги")</t>
  </si>
  <si>
    <t>1 03 02 20001 0000 110</t>
  </si>
  <si>
    <t xml:space="preserve"> 1 03 02 21001 0000 110</t>
  </si>
  <si>
    <t xml:space="preserve"> 1 03 02 22001 0000 110</t>
  </si>
  <si>
    <t xml:space="preserve">  1 03 02 23001 0000 110</t>
  </si>
  <si>
    <t xml:space="preserve"> 1 03 02 24001 0000 110</t>
  </si>
  <si>
    <t xml:space="preserve"> 1 03 02 25001 0000 110</t>
  </si>
  <si>
    <t>1 03 02 26001 0000 110</t>
  </si>
  <si>
    <t>(руб.)</t>
  </si>
  <si>
    <t xml:space="preserve"> 1 05 03 00001 0000 110</t>
  </si>
  <si>
    <t>Единый сельскохозяйственный налог</t>
  </si>
  <si>
    <t>в сумме</t>
  </si>
  <si>
    <t>в %</t>
  </si>
  <si>
    <t>2 08 00000 00 0000 000</t>
  </si>
  <si>
    <t>Перечисления из бюджетов субъектов Российской Федерации (в бюджеты субъектов Российской Федерации)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</si>
  <si>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Рост/снижение  факта (2023 к 2022)</t>
  </si>
  <si>
    <t>Сведения о поступлении доходов в бюджет Астраханской области по видам доходов за 9 месяцев 2023 года в сравнении с соответствующим периодом прошлого года</t>
  </si>
  <si>
    <t xml:space="preserve">Поступило за                9 месяцев 2023 года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</si>
  <si>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Поступило за                9 месяцев 2022 года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</si>
</sst>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;[Red]\-#,##0.00;0.00"/>
    <numFmt numFmtId="165" formatCode="#,##0.0;[Red]\-#,##0.0;0.0"/>
    <numFmt numFmtId="166" formatCode="0.0"/>
  </numFmts>
  <fonts count="2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color theme="3" tint="0.39997558519241921"/>
      <name val="Arial"/>
      <family val="2"/>
      <charset val="204"/>
    </font>
    <font>
      <b/>
      <i/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i/>
      <sz val="14"/>
      <name val="Arial"/>
      <family val="2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1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12" fillId="0" borderId="0"/>
    <xf numFmtId="0" fontId="13" fillId="0" borderId="0"/>
    <xf numFmtId="0" fontId="14" fillId="0" borderId="0"/>
    <xf numFmtId="4" fontId="15" fillId="0" borderId="5">
      <alignment horizontal="right"/>
    </xf>
    <xf numFmtId="49" fontId="16" fillId="0" borderId="5">
      <alignment horizontal="center"/>
    </xf>
    <xf numFmtId="0" fontId="16" fillId="0" borderId="6">
      <alignment horizontal="left" wrapText="1" indent="2"/>
    </xf>
    <xf numFmtId="43" fontId="24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1"/>
    <xf numFmtId="0" fontId="1" fillId="3" borderId="0" xfId="1" applyFill="1"/>
    <xf numFmtId="0" fontId="3" fillId="0" borderId="0" xfId="1" applyNumberFormat="1" applyFont="1" applyFill="1" applyAlignment="1" applyProtection="1">
      <alignment horizontal="right"/>
      <protection hidden="1"/>
    </xf>
    <xf numFmtId="0" fontId="10" fillId="0" borderId="0" xfId="1" applyNumberFormat="1" applyFont="1" applyFill="1" applyAlignment="1" applyProtection="1">
      <alignment horizontal="left"/>
      <protection hidden="1"/>
    </xf>
    <xf numFmtId="0" fontId="11" fillId="0" borderId="0" xfId="1" applyNumberFormat="1" applyFont="1" applyFill="1" applyAlignment="1" applyProtection="1">
      <alignment horizontal="left"/>
      <protection hidden="1"/>
    </xf>
    <xf numFmtId="164" fontId="18" fillId="4" borderId="2" xfId="1" applyNumberFormat="1" applyFont="1" applyFill="1" applyBorder="1" applyAlignment="1" applyProtection="1">
      <alignment horizontal="center" vertical="center"/>
      <protection hidden="1"/>
    </xf>
    <xf numFmtId="164" fontId="18" fillId="4" borderId="2" xfId="1" applyNumberFormat="1" applyFont="1" applyFill="1" applyBorder="1" applyAlignment="1" applyProtection="1">
      <alignment horizontal="left" vertical="center" wrapText="1"/>
      <protection hidden="1"/>
    </xf>
    <xf numFmtId="165" fontId="18" fillId="4" borderId="2" xfId="1" applyNumberFormat="1" applyFont="1" applyFill="1" applyBorder="1" applyAlignment="1" applyProtection="1">
      <alignment horizontal="center" vertical="center"/>
      <protection hidden="1"/>
    </xf>
    <xf numFmtId="0" fontId="1" fillId="0" borderId="0" xfId="1" applyAlignment="1">
      <alignment vertical="center"/>
    </xf>
    <xf numFmtId="0" fontId="1" fillId="3" borderId="0" xfId="1" applyFill="1" applyAlignment="1">
      <alignment vertical="center"/>
    </xf>
    <xf numFmtId="166" fontId="23" fillId="0" borderId="0" xfId="1" applyNumberFormat="1" applyFont="1" applyAlignment="1">
      <alignment vertical="center"/>
    </xf>
    <xf numFmtId="164" fontId="20" fillId="0" borderId="4" xfId="9" applyNumberFormat="1" applyFont="1" applyFill="1" applyBorder="1" applyAlignment="1" applyProtection="1">
      <alignment horizontal="center" vertical="center"/>
      <protection hidden="1"/>
    </xf>
    <xf numFmtId="43" fontId="1" fillId="3" borderId="0" xfId="14" applyFont="1" applyFill="1" applyAlignment="1">
      <alignment vertical="center"/>
    </xf>
    <xf numFmtId="43" fontId="1" fillId="3" borderId="0" xfId="1" applyNumberFormat="1" applyFill="1" applyAlignment="1">
      <alignment vertical="center"/>
    </xf>
    <xf numFmtId="164" fontId="20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4" xfId="13" applyNumberFormat="1" applyFont="1" applyFill="1" applyBorder="1" applyProtection="1">
      <alignment horizontal="left" wrapText="1" indent="2"/>
    </xf>
    <xf numFmtId="164" fontId="18" fillId="0" borderId="4" xfId="9" applyNumberFormat="1" applyFont="1" applyFill="1" applyBorder="1" applyAlignment="1" applyProtection="1">
      <alignment horizontal="right" vertical="center"/>
      <protection hidden="1"/>
    </xf>
    <xf numFmtId="164" fontId="20" fillId="0" borderId="4" xfId="1" applyNumberFormat="1" applyFont="1" applyFill="1" applyBorder="1" applyAlignment="1" applyProtection="1">
      <alignment horizontal="center" vertical="center"/>
      <protection hidden="1"/>
    </xf>
    <xf numFmtId="164" fontId="18" fillId="4" borderId="2" xfId="1" applyNumberFormat="1" applyFont="1" applyFill="1" applyBorder="1" applyAlignment="1" applyProtection="1">
      <alignment horizontal="center" vertical="center" wrapText="1"/>
      <protection hidden="1"/>
    </xf>
    <xf numFmtId="164" fontId="18" fillId="2" borderId="2" xfId="1" applyNumberFormat="1" applyFont="1" applyFill="1" applyBorder="1" applyAlignment="1" applyProtection="1">
      <alignment horizontal="center" vertical="center"/>
      <protection hidden="1"/>
    </xf>
    <xf numFmtId="164" fontId="18" fillId="2" borderId="2" xfId="1" applyNumberFormat="1" applyFont="1" applyFill="1" applyBorder="1" applyAlignment="1" applyProtection="1">
      <alignment horizontal="left" vertical="center" wrapText="1"/>
      <protection hidden="1"/>
    </xf>
    <xf numFmtId="164" fontId="18" fillId="0" borderId="12" xfId="1" applyNumberFormat="1" applyFont="1" applyFill="1" applyBorder="1" applyAlignment="1" applyProtection="1">
      <alignment horizontal="center" vertical="center" wrapText="1"/>
      <protection hidden="1"/>
    </xf>
    <xf numFmtId="164" fontId="18" fillId="0" borderId="12" xfId="9" applyNumberFormat="1" applyFont="1" applyFill="1" applyBorder="1" applyAlignment="1" applyProtection="1">
      <alignment horizontal="center" vertical="center"/>
      <protection hidden="1"/>
    </xf>
    <xf numFmtId="164" fontId="18" fillId="2" borderId="2" xfId="1" applyNumberFormat="1" applyFont="1" applyFill="1" applyBorder="1" applyAlignment="1" applyProtection="1">
      <alignment horizontal="center" vertical="center" wrapText="1"/>
      <protection hidden="1"/>
    </xf>
    <xf numFmtId="165" fontId="18" fillId="2" borderId="2" xfId="1" applyNumberFormat="1" applyFont="1" applyFill="1" applyBorder="1" applyAlignment="1" applyProtection="1">
      <alignment horizontal="center" vertical="center"/>
      <protection hidden="1"/>
    </xf>
    <xf numFmtId="164" fontId="18" fillId="3" borderId="12" xfId="1" applyNumberFormat="1" applyFont="1" applyFill="1" applyBorder="1" applyAlignment="1" applyProtection="1">
      <alignment horizontal="left" vertical="center" wrapText="1"/>
      <protection hidden="1"/>
    </xf>
    <xf numFmtId="164" fontId="18" fillId="0" borderId="13" xfId="1" applyNumberFormat="1" applyFont="1" applyFill="1" applyBorder="1" applyAlignment="1" applyProtection="1">
      <alignment horizontal="center" vertical="center" wrapText="1"/>
      <protection hidden="1"/>
    </xf>
    <xf numFmtId="164" fontId="18" fillId="0" borderId="13" xfId="9" applyNumberFormat="1" applyFont="1" applyFill="1" applyBorder="1" applyAlignment="1" applyProtection="1">
      <alignment horizontal="center" vertical="center"/>
      <protection hidden="1"/>
    </xf>
    <xf numFmtId="164" fontId="18" fillId="4" borderId="12" xfId="1" applyNumberFormat="1" applyFont="1" applyFill="1" applyBorder="1" applyAlignment="1" applyProtection="1">
      <alignment horizontal="center" vertical="center"/>
      <protection hidden="1"/>
    </xf>
    <xf numFmtId="0" fontId="19" fillId="0" borderId="13" xfId="13" applyNumberFormat="1" applyFont="1" applyFill="1" applyBorder="1" applyProtection="1">
      <alignment horizontal="left" wrapText="1" indent="2"/>
    </xf>
    <xf numFmtId="164" fontId="20" fillId="0" borderId="12" xfId="1" applyNumberFormat="1" applyFont="1" applyFill="1" applyBorder="1" applyAlignment="1" applyProtection="1">
      <alignment horizontal="center" vertical="center" wrapText="1"/>
      <protection hidden="1"/>
    </xf>
    <xf numFmtId="164" fontId="18" fillId="0" borderId="13" xfId="9" applyNumberFormat="1" applyFont="1" applyFill="1" applyBorder="1" applyAlignment="1" applyProtection="1">
      <alignment horizontal="right" vertical="center"/>
      <protection hidden="1"/>
    </xf>
    <xf numFmtId="164" fontId="20" fillId="0" borderId="12" xfId="9" applyNumberFormat="1" applyFont="1" applyFill="1" applyBorder="1" applyAlignment="1" applyProtection="1">
      <alignment horizontal="center" vertical="center"/>
      <protection hidden="1"/>
    </xf>
    <xf numFmtId="164" fontId="20" fillId="0" borderId="13" xfId="1" applyNumberFormat="1" applyFont="1" applyFill="1" applyBorder="1" applyAlignment="1" applyProtection="1">
      <alignment horizontal="center" vertical="center" wrapText="1"/>
      <protection hidden="1"/>
    </xf>
    <xf numFmtId="164" fontId="20" fillId="0" borderId="12" xfId="1" applyNumberFormat="1" applyFont="1" applyFill="1" applyBorder="1" applyAlignment="1" applyProtection="1">
      <alignment horizontal="center" vertical="center"/>
      <protection hidden="1"/>
    </xf>
    <xf numFmtId="49" fontId="19" fillId="0" borderId="14" xfId="12" applyNumberFormat="1" applyFont="1" applyBorder="1" applyProtection="1">
      <alignment horizontal="center"/>
    </xf>
    <xf numFmtId="165" fontId="18" fillId="3" borderId="15" xfId="1" applyNumberFormat="1" applyFont="1" applyFill="1" applyBorder="1" applyAlignment="1" applyProtection="1">
      <alignment horizontal="center" vertical="center"/>
      <protection hidden="1"/>
    </xf>
    <xf numFmtId="164" fontId="20" fillId="0" borderId="18" xfId="1" applyNumberFormat="1" applyFont="1" applyFill="1" applyBorder="1" applyAlignment="1" applyProtection="1">
      <alignment horizontal="center" vertical="center" wrapText="1"/>
      <protection hidden="1"/>
    </xf>
    <xf numFmtId="164" fontId="18" fillId="0" borderId="16" xfId="1" applyNumberFormat="1" applyFont="1" applyFill="1" applyBorder="1" applyAlignment="1" applyProtection="1">
      <alignment horizontal="center" vertical="center" wrapText="1"/>
      <protection hidden="1"/>
    </xf>
    <xf numFmtId="164" fontId="20" fillId="0" borderId="21" xfId="1" applyNumberFormat="1" applyFont="1" applyFill="1" applyBorder="1" applyAlignment="1" applyProtection="1">
      <alignment horizontal="center" vertical="center" wrapText="1"/>
      <protection hidden="1"/>
    </xf>
    <xf numFmtId="164" fontId="20" fillId="0" borderId="21" xfId="1" applyNumberFormat="1" applyFont="1" applyFill="1" applyBorder="1" applyAlignment="1" applyProtection="1">
      <alignment horizontal="center" vertical="center"/>
      <protection hidden="1"/>
    </xf>
    <xf numFmtId="164" fontId="20" fillId="0" borderId="21" xfId="9" applyNumberFormat="1" applyFont="1" applyFill="1" applyBorder="1" applyAlignment="1" applyProtection="1">
      <alignment horizontal="center" vertical="center"/>
      <protection hidden="1"/>
    </xf>
    <xf numFmtId="0" fontId="22" fillId="0" borderId="2" xfId="0" applyFont="1" applyFill="1" applyBorder="1" applyAlignment="1">
      <alignment horizontal="center" vertical="center" wrapText="1"/>
    </xf>
    <xf numFmtId="165" fontId="20" fillId="0" borderId="19" xfId="1" applyNumberFormat="1" applyFont="1" applyFill="1" applyBorder="1" applyAlignment="1" applyProtection="1">
      <alignment horizontal="center" vertical="center"/>
      <protection hidden="1"/>
    </xf>
    <xf numFmtId="165" fontId="18" fillId="0" borderId="19" xfId="1" applyNumberFormat="1" applyFont="1" applyFill="1" applyBorder="1" applyAlignment="1" applyProtection="1">
      <alignment horizontal="center" vertical="center"/>
      <protection hidden="1"/>
    </xf>
    <xf numFmtId="165" fontId="18" fillId="0" borderId="17" xfId="1" applyNumberFormat="1" applyFont="1" applyFill="1" applyBorder="1" applyAlignment="1" applyProtection="1">
      <alignment horizontal="center" vertical="center"/>
      <protection hidden="1"/>
    </xf>
    <xf numFmtId="164" fontId="18" fillId="0" borderId="14" xfId="1" applyNumberFormat="1" applyFont="1" applyFill="1" applyBorder="1" applyAlignment="1" applyProtection="1">
      <alignment horizontal="center" vertical="center"/>
      <protection hidden="1"/>
    </xf>
    <xf numFmtId="164" fontId="20" fillId="0" borderId="12" xfId="1" applyNumberFormat="1" applyFont="1" applyFill="1" applyBorder="1" applyAlignment="1" applyProtection="1">
      <alignment horizontal="left" vertical="center" wrapText="1"/>
      <protection hidden="1"/>
    </xf>
    <xf numFmtId="165" fontId="18" fillId="0" borderId="15" xfId="9" applyNumberFormat="1" applyFont="1" applyFill="1" applyBorder="1" applyAlignment="1" applyProtection="1">
      <alignment horizontal="center" vertical="center"/>
      <protection hidden="1"/>
    </xf>
    <xf numFmtId="164" fontId="18" fillId="0" borderId="16" xfId="1" applyNumberFormat="1" applyFont="1" applyFill="1" applyBorder="1" applyAlignment="1" applyProtection="1">
      <alignment horizontal="center" vertical="center"/>
      <protection hidden="1"/>
    </xf>
    <xf numFmtId="164" fontId="20" fillId="0" borderId="13" xfId="1" applyNumberFormat="1" applyFont="1" applyFill="1" applyBorder="1" applyAlignment="1" applyProtection="1">
      <alignment horizontal="left" vertical="center" wrapText="1"/>
      <protection hidden="1"/>
    </xf>
    <xf numFmtId="165" fontId="18" fillId="0" borderId="17" xfId="9" applyNumberFormat="1" applyFont="1" applyFill="1" applyBorder="1" applyAlignment="1" applyProtection="1">
      <alignment horizontal="center" vertical="center"/>
      <protection hidden="1"/>
    </xf>
    <xf numFmtId="164" fontId="20" fillId="0" borderId="18" xfId="1" applyNumberFormat="1" applyFont="1" applyFill="1" applyBorder="1" applyAlignment="1" applyProtection="1">
      <alignment horizontal="center" vertical="center"/>
      <protection hidden="1"/>
    </xf>
    <xf numFmtId="164" fontId="20" fillId="0" borderId="4" xfId="1" applyNumberFormat="1" applyFont="1" applyFill="1" applyBorder="1" applyAlignment="1" applyProtection="1">
      <alignment horizontal="left" vertical="center" wrapText="1"/>
      <protection hidden="1"/>
    </xf>
    <xf numFmtId="164" fontId="18" fillId="0" borderId="18" xfId="1" applyNumberFormat="1" applyFont="1" applyFill="1" applyBorder="1" applyAlignment="1" applyProtection="1">
      <alignment horizontal="center" vertical="center"/>
      <protection hidden="1"/>
    </xf>
    <xf numFmtId="164" fontId="20" fillId="0" borderId="14" xfId="1" applyNumberFormat="1" applyFont="1" applyFill="1" applyBorder="1" applyAlignment="1" applyProtection="1">
      <alignment horizontal="center" vertical="center"/>
      <protection hidden="1"/>
    </xf>
    <xf numFmtId="165" fontId="20" fillId="0" borderId="15" xfId="1" applyNumberFormat="1" applyFont="1" applyFill="1" applyBorder="1" applyAlignment="1" applyProtection="1">
      <alignment horizontal="center" vertical="center"/>
      <protection hidden="1"/>
    </xf>
    <xf numFmtId="164" fontId="18" fillId="0" borderId="13" xfId="1" applyNumberFormat="1" applyFont="1" applyFill="1" applyBorder="1" applyAlignment="1" applyProtection="1">
      <alignment horizontal="left" vertical="center" wrapText="1"/>
      <protection hidden="1"/>
    </xf>
    <xf numFmtId="164" fontId="18" fillId="0" borderId="13" xfId="1" applyNumberFormat="1" applyFont="1" applyFill="1" applyBorder="1" applyAlignment="1" applyProtection="1">
      <alignment horizontal="center" vertical="center"/>
      <protection hidden="1"/>
    </xf>
    <xf numFmtId="164" fontId="20" fillId="0" borderId="20" xfId="1" applyNumberFormat="1" applyFont="1" applyFill="1" applyBorder="1" applyAlignment="1" applyProtection="1">
      <alignment horizontal="center" vertical="center"/>
      <protection hidden="1"/>
    </xf>
    <xf numFmtId="164" fontId="20" fillId="0" borderId="21" xfId="1" applyNumberFormat="1" applyFont="1" applyFill="1" applyBorder="1" applyAlignment="1" applyProtection="1">
      <alignment horizontal="left" vertical="center" wrapText="1"/>
      <protection hidden="1"/>
    </xf>
    <xf numFmtId="165" fontId="20" fillId="0" borderId="22" xfId="1" applyNumberFormat="1" applyFont="1" applyFill="1" applyBorder="1" applyAlignment="1" applyProtection="1">
      <alignment horizontal="center" vertical="center"/>
      <protection hidden="1"/>
    </xf>
    <xf numFmtId="164" fontId="20" fillId="0" borderId="16" xfId="1" applyNumberFormat="1" applyFont="1" applyFill="1" applyBorder="1" applyAlignment="1" applyProtection="1">
      <alignment horizontal="center" vertical="center"/>
      <protection hidden="1"/>
    </xf>
    <xf numFmtId="164" fontId="20" fillId="0" borderId="13" xfId="1" applyNumberFormat="1" applyFont="1" applyFill="1" applyBorder="1" applyAlignment="1" applyProtection="1">
      <alignment horizontal="center" vertical="center"/>
      <protection hidden="1"/>
    </xf>
    <xf numFmtId="165" fontId="20" fillId="0" borderId="17" xfId="1" applyNumberFormat="1" applyFont="1" applyFill="1" applyBorder="1" applyAlignment="1" applyProtection="1">
      <alignment horizontal="center" vertical="center"/>
      <protection hidden="1"/>
    </xf>
    <xf numFmtId="164" fontId="2" fillId="0" borderId="8" xfId="1" applyNumberFormat="1" applyFont="1" applyFill="1" applyBorder="1" applyAlignment="1" applyProtection="1">
      <alignment horizontal="center" vertical="center"/>
      <protection hidden="1"/>
    </xf>
    <xf numFmtId="164" fontId="2" fillId="0" borderId="9" xfId="1" applyNumberFormat="1" applyFont="1" applyFill="1" applyBorder="1" applyAlignment="1" applyProtection="1">
      <alignment horizontal="center" vertical="center"/>
      <protection hidden="1"/>
    </xf>
    <xf numFmtId="164" fontId="2" fillId="0" borderId="7" xfId="1" applyNumberFormat="1" applyFont="1" applyFill="1" applyBorder="1" applyAlignment="1" applyProtection="1">
      <alignment horizontal="center" vertical="center"/>
      <protection hidden="1"/>
    </xf>
    <xf numFmtId="0" fontId="18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NumberFormat="1" applyFont="1" applyFill="1" applyAlignment="1" applyProtection="1">
      <alignment horizontal="center" wrapText="1"/>
      <protection hidden="1"/>
    </xf>
    <xf numFmtId="0" fontId="18" fillId="0" borderId="1" xfId="1" applyNumberFormat="1" applyFont="1" applyFill="1" applyBorder="1" applyAlignment="1" applyProtection="1">
      <alignment horizontal="center" vertical="center"/>
      <protection hidden="1"/>
    </xf>
    <xf numFmtId="0" fontId="18" fillId="0" borderId="3" xfId="1" applyNumberFormat="1" applyFont="1" applyFill="1" applyBorder="1" applyAlignment="1" applyProtection="1">
      <alignment horizontal="center" vertical="center"/>
      <protection hidden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</cellXfs>
  <cellStyles count="15">
    <cellStyle name="Excel Built-in Normal" xfId="10"/>
    <cellStyle name="xl31" xfId="13"/>
    <cellStyle name="xl43" xfId="12"/>
    <cellStyle name="xl46" xfId="11"/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2 8" xfId="8"/>
    <cellStyle name="Обычный 2 9" xfId="9"/>
    <cellStyle name="Финансовый" xfId="1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showGridLines="0" tabSelected="1" view="pageBreakPreview" zoomScale="70" zoomScaleNormal="100" zoomScaleSheetLayoutView="70" workbookViewId="0">
      <selection activeCell="L10" sqref="L10"/>
    </sheetView>
  </sheetViews>
  <sheetFormatPr defaultColWidth="9.140625" defaultRowHeight="12.75" x14ac:dyDescent="0.2"/>
  <cols>
    <col min="1" max="1" width="33.5703125" style="1" bestFit="1" customWidth="1"/>
    <col min="2" max="2" width="59.140625" style="1" customWidth="1"/>
    <col min="3" max="4" width="25.28515625" style="1" bestFit="1" customWidth="1"/>
    <col min="5" max="5" width="23.28515625" style="1" customWidth="1"/>
    <col min="6" max="6" width="16.85546875" style="1" customWidth="1"/>
    <col min="7" max="7" width="9.140625" style="9" customWidth="1"/>
    <col min="8" max="8" width="19.5703125" style="9" customWidth="1"/>
    <col min="9" max="234" width="9.140625" style="1" customWidth="1"/>
    <col min="235" max="16384" width="9.140625" style="1"/>
  </cols>
  <sheetData>
    <row r="1" spans="1:8" ht="51" customHeight="1" x14ac:dyDescent="0.3">
      <c r="A1" s="72" t="s">
        <v>117</v>
      </c>
      <c r="B1" s="72"/>
      <c r="C1" s="72"/>
      <c r="D1" s="72"/>
      <c r="E1" s="72"/>
      <c r="F1" s="72"/>
    </row>
    <row r="2" spans="1:8" ht="12.75" customHeight="1" thickBot="1" x14ac:dyDescent="0.3">
      <c r="A2" s="4"/>
      <c r="B2" s="5"/>
      <c r="C2" s="5"/>
      <c r="D2" s="3"/>
      <c r="E2" s="3"/>
      <c r="F2" s="3" t="s">
        <v>109</v>
      </c>
    </row>
    <row r="3" spans="1:8" ht="48.75" customHeight="1" thickBot="1" x14ac:dyDescent="0.25">
      <c r="A3" s="73" t="s">
        <v>0</v>
      </c>
      <c r="B3" s="73" t="s">
        <v>1</v>
      </c>
      <c r="C3" s="69" t="s">
        <v>119</v>
      </c>
      <c r="D3" s="71" t="s">
        <v>118</v>
      </c>
      <c r="E3" s="75" t="s">
        <v>116</v>
      </c>
      <c r="F3" s="76"/>
    </row>
    <row r="4" spans="1:8" ht="45.75" customHeight="1" thickBot="1" x14ac:dyDescent="0.25">
      <c r="A4" s="74"/>
      <c r="B4" s="74"/>
      <c r="C4" s="70"/>
      <c r="D4" s="71"/>
      <c r="E4" s="43" t="s">
        <v>112</v>
      </c>
      <c r="F4" s="43" t="s">
        <v>113</v>
      </c>
    </row>
    <row r="5" spans="1:8" ht="12.75" customHeight="1" thickBot="1" x14ac:dyDescent="0.25">
      <c r="A5" s="66"/>
      <c r="B5" s="67"/>
      <c r="C5" s="67"/>
      <c r="D5" s="67"/>
      <c r="E5" s="67"/>
      <c r="F5" s="68"/>
    </row>
    <row r="6" spans="1:8" ht="38.25" thickBot="1" x14ac:dyDescent="0.25">
      <c r="A6" s="6" t="s">
        <v>2</v>
      </c>
      <c r="B6" s="7" t="s">
        <v>3</v>
      </c>
      <c r="C6" s="19">
        <f>+C8+C9+C10+C30+C34+C38+C41+C42+C43+C44+C45+C46+C47+C48+C49</f>
        <v>41171815064.220001</v>
      </c>
      <c r="D6" s="6">
        <f>+D8+D9+D10+D30+D34+D38+D41+D42+D43+D44+D45+D46+D47+D48+D49</f>
        <v>40574874539.480011</v>
      </c>
      <c r="E6" s="6">
        <f>D6-C6</f>
        <v>-596940524.73999023</v>
      </c>
      <c r="F6" s="8">
        <f>D6/C6*100</f>
        <v>98.550123370055758</v>
      </c>
      <c r="G6" s="11"/>
    </row>
    <row r="7" spans="1:8" ht="19.5" thickBot="1" x14ac:dyDescent="0.25">
      <c r="A7" s="20" t="s">
        <v>4</v>
      </c>
      <c r="B7" s="21" t="s">
        <v>5</v>
      </c>
      <c r="C7" s="20">
        <f>C8+C9</f>
        <v>27145868636.360001</v>
      </c>
      <c r="D7" s="20">
        <f>D8+D9</f>
        <v>25487343793.440002</v>
      </c>
      <c r="E7" s="24">
        <f t="shared" ref="E7:E62" si="0">D7-C7</f>
        <v>-1658524842.9199982</v>
      </c>
      <c r="F7" s="25">
        <f t="shared" ref="F7:F10" si="1">D7/C7*100</f>
        <v>93.890323182738314</v>
      </c>
      <c r="G7" s="11"/>
    </row>
    <row r="8" spans="1:8" s="2" customFormat="1" ht="18.75" x14ac:dyDescent="0.2">
      <c r="A8" s="47" t="s">
        <v>6</v>
      </c>
      <c r="B8" s="48" t="s">
        <v>7</v>
      </c>
      <c r="C8" s="22">
        <v>19304329611.450001</v>
      </c>
      <c r="D8" s="23">
        <v>16668224132.77</v>
      </c>
      <c r="E8" s="23">
        <f t="shared" si="0"/>
        <v>-2636105478.6800003</v>
      </c>
      <c r="F8" s="49">
        <f t="shared" si="1"/>
        <v>86.344485761803185</v>
      </c>
      <c r="G8" s="11"/>
      <c r="H8" s="10"/>
    </row>
    <row r="9" spans="1:8" s="2" customFormat="1" ht="19.5" thickBot="1" x14ac:dyDescent="0.25">
      <c r="A9" s="50" t="s">
        <v>8</v>
      </c>
      <c r="B9" s="51" t="s">
        <v>9</v>
      </c>
      <c r="C9" s="27">
        <v>7841539024.9099998</v>
      </c>
      <c r="D9" s="28">
        <v>8819119660.6700001</v>
      </c>
      <c r="E9" s="28">
        <f t="shared" si="0"/>
        <v>977580635.76000023</v>
      </c>
      <c r="F9" s="52">
        <f t="shared" si="1"/>
        <v>112.46669349797975</v>
      </c>
      <c r="G9" s="11"/>
      <c r="H9" s="10"/>
    </row>
    <row r="10" spans="1:8" ht="90" customHeight="1" thickBot="1" x14ac:dyDescent="0.25">
      <c r="A10" s="20" t="s">
        <v>10</v>
      </c>
      <c r="B10" s="21" t="s">
        <v>11</v>
      </c>
      <c r="C10" s="20">
        <f>C12+C13+C14+C15+C16+C17+C18+C21+C24+C27</f>
        <v>3451264795.98</v>
      </c>
      <c r="D10" s="20">
        <f>D12+D13+D14+D15+D16+D17+D18+D21+D24+D27</f>
        <v>3572346280.4800005</v>
      </c>
      <c r="E10" s="20">
        <f t="shared" si="0"/>
        <v>121081484.50000048</v>
      </c>
      <c r="F10" s="25">
        <f t="shared" si="1"/>
        <v>103.50832206908711</v>
      </c>
      <c r="G10" s="11"/>
    </row>
    <row r="11" spans="1:8" s="2" customFormat="1" ht="56.25" hidden="1" x14ac:dyDescent="0.3">
      <c r="A11" s="36" t="s">
        <v>73</v>
      </c>
      <c r="B11" s="26" t="s">
        <v>74</v>
      </c>
      <c r="C11" s="22">
        <v>2177501235.8800001</v>
      </c>
      <c r="D11" s="23">
        <v>2314176630.0900002</v>
      </c>
      <c r="E11" s="29">
        <f t="shared" si="0"/>
        <v>136675394.21000004</v>
      </c>
      <c r="F11" s="37">
        <f>D11/C11*100</f>
        <v>106.27670799712612</v>
      </c>
      <c r="G11" s="11"/>
      <c r="H11" s="13"/>
    </row>
    <row r="12" spans="1:8" s="2" customFormat="1" ht="57" customHeight="1" x14ac:dyDescent="0.2">
      <c r="A12" s="53" t="s">
        <v>73</v>
      </c>
      <c r="B12" s="54" t="s">
        <v>74</v>
      </c>
      <c r="C12" s="15">
        <v>17163174.890000001</v>
      </c>
      <c r="D12" s="15">
        <v>23156156.649999999</v>
      </c>
      <c r="E12" s="12">
        <f t="shared" si="0"/>
        <v>5992981.7599999979</v>
      </c>
      <c r="F12" s="44">
        <f t="shared" ref="F12:F62" si="2">D12/C12*100</f>
        <v>134.91767577041799</v>
      </c>
      <c r="G12" s="11"/>
      <c r="H12" s="14"/>
    </row>
    <row r="13" spans="1:8" s="2" customFormat="1" ht="318.75" x14ac:dyDescent="0.2">
      <c r="A13" s="53" t="s">
        <v>75</v>
      </c>
      <c r="B13" s="54" t="s">
        <v>76</v>
      </c>
      <c r="C13" s="15">
        <v>450489298.12</v>
      </c>
      <c r="D13" s="12">
        <v>506942843.05000001</v>
      </c>
      <c r="E13" s="12">
        <f t="shared" si="0"/>
        <v>56453544.930000007</v>
      </c>
      <c r="F13" s="44">
        <f t="shared" si="2"/>
        <v>112.53160622585136</v>
      </c>
      <c r="G13" s="10"/>
      <c r="H13" s="10"/>
    </row>
    <row r="14" spans="1:8" s="2" customFormat="1" ht="237" hidden="1" customHeight="1" x14ac:dyDescent="0.2">
      <c r="A14" s="53" t="s">
        <v>77</v>
      </c>
      <c r="B14" s="54" t="s">
        <v>78</v>
      </c>
      <c r="C14" s="15">
        <v>1357986.02</v>
      </c>
      <c r="D14" s="12">
        <v>1293594.74</v>
      </c>
      <c r="E14" s="12">
        <f t="shared" si="0"/>
        <v>-64391.280000000028</v>
      </c>
      <c r="F14" s="44">
        <f t="shared" si="2"/>
        <v>95.258325266117254</v>
      </c>
      <c r="G14" s="10"/>
      <c r="H14" s="10"/>
    </row>
    <row r="15" spans="1:8" s="2" customFormat="1" ht="206.25" hidden="1" x14ac:dyDescent="0.2">
      <c r="A15" s="53" t="s">
        <v>102</v>
      </c>
      <c r="B15" s="54" t="s">
        <v>79</v>
      </c>
      <c r="C15" s="15">
        <v>2628.47</v>
      </c>
      <c r="D15" s="12">
        <v>-1790.06</v>
      </c>
      <c r="E15" s="12">
        <f t="shared" si="0"/>
        <v>-4418.53</v>
      </c>
      <c r="F15" s="44">
        <f t="shared" si="2"/>
        <v>-68.10273657298734</v>
      </c>
      <c r="G15" s="10"/>
      <c r="H15" s="10"/>
    </row>
    <row r="16" spans="1:8" s="2" customFormat="1" ht="168.75" hidden="1" x14ac:dyDescent="0.2">
      <c r="A16" s="53" t="s">
        <v>103</v>
      </c>
      <c r="B16" s="54" t="s">
        <v>80</v>
      </c>
      <c r="C16" s="15">
        <v>85331.76</v>
      </c>
      <c r="D16" s="12">
        <v>42981.17</v>
      </c>
      <c r="E16" s="12">
        <f t="shared" si="0"/>
        <v>-42350.59</v>
      </c>
      <c r="F16" s="44">
        <f t="shared" si="2"/>
        <v>50.369487281171743</v>
      </c>
      <c r="G16" s="10"/>
      <c r="H16" s="10"/>
    </row>
    <row r="17" spans="1:8" s="2" customFormat="1" ht="168.75" hidden="1" x14ac:dyDescent="0.2">
      <c r="A17" s="53" t="s">
        <v>104</v>
      </c>
      <c r="B17" s="54" t="s">
        <v>89</v>
      </c>
      <c r="C17" s="15">
        <v>578283.73</v>
      </c>
      <c r="D17" s="12">
        <v>744148.35</v>
      </c>
      <c r="E17" s="12">
        <f t="shared" si="0"/>
        <v>165864.62</v>
      </c>
      <c r="F17" s="44">
        <f t="shared" si="2"/>
        <v>128.68222144171341</v>
      </c>
      <c r="G17" s="10"/>
      <c r="H17" s="10"/>
    </row>
    <row r="18" spans="1:8" s="2" customFormat="1" ht="111" customHeight="1" x14ac:dyDescent="0.2">
      <c r="A18" s="53" t="s">
        <v>105</v>
      </c>
      <c r="B18" s="54" t="s">
        <v>90</v>
      </c>
      <c r="C18" s="15">
        <v>1457850227.0699999</v>
      </c>
      <c r="D18" s="12">
        <v>1557286112.26</v>
      </c>
      <c r="E18" s="12">
        <f t="shared" si="0"/>
        <v>99435885.190000057</v>
      </c>
      <c r="F18" s="44">
        <f t="shared" si="2"/>
        <v>106.8207202182797</v>
      </c>
      <c r="G18" s="10"/>
      <c r="H18" s="10"/>
    </row>
    <row r="19" spans="1:8" s="2" customFormat="1" ht="187.5" hidden="1" x14ac:dyDescent="0.2">
      <c r="A19" s="53" t="s">
        <v>81</v>
      </c>
      <c r="B19" s="54" t="s">
        <v>91</v>
      </c>
      <c r="C19" s="15">
        <v>909400913.38</v>
      </c>
      <c r="D19" s="12">
        <v>965241818.79999995</v>
      </c>
      <c r="E19" s="12">
        <f t="shared" si="0"/>
        <v>55840905.419999957</v>
      </c>
      <c r="F19" s="44">
        <f t="shared" si="2"/>
        <v>106.14040568888964</v>
      </c>
      <c r="G19" s="10"/>
      <c r="H19" s="10"/>
    </row>
    <row r="20" spans="1:8" s="2" customFormat="1" ht="187.5" hidden="1" x14ac:dyDescent="0.2">
      <c r="A20" s="53" t="s">
        <v>82</v>
      </c>
      <c r="B20" s="54" t="s">
        <v>92</v>
      </c>
      <c r="C20" s="15">
        <v>548449313.69000006</v>
      </c>
      <c r="D20" s="12">
        <v>592044293.46000004</v>
      </c>
      <c r="E20" s="12">
        <f t="shared" si="0"/>
        <v>43594979.769999981</v>
      </c>
      <c r="F20" s="44">
        <f t="shared" si="2"/>
        <v>107.94877095874007</v>
      </c>
      <c r="G20" s="10"/>
      <c r="H20" s="10"/>
    </row>
    <row r="21" spans="1:8" s="2" customFormat="1" ht="131.25" x14ac:dyDescent="0.2">
      <c r="A21" s="53" t="s">
        <v>106</v>
      </c>
      <c r="B21" s="54" t="s">
        <v>93</v>
      </c>
      <c r="C21" s="15">
        <v>8247250.1600000001</v>
      </c>
      <c r="D21" s="12">
        <v>8390915.4000000004</v>
      </c>
      <c r="E21" s="12">
        <f t="shared" si="0"/>
        <v>143665.24000000022</v>
      </c>
      <c r="F21" s="44">
        <f t="shared" si="2"/>
        <v>101.74197747385901</v>
      </c>
      <c r="G21" s="10"/>
      <c r="H21" s="10"/>
    </row>
    <row r="22" spans="1:8" s="2" customFormat="1" ht="206.25" hidden="1" x14ac:dyDescent="0.2">
      <c r="A22" s="53" t="s">
        <v>83</v>
      </c>
      <c r="B22" s="54" t="s">
        <v>94</v>
      </c>
      <c r="C22" s="15">
        <v>5144600.38</v>
      </c>
      <c r="D22" s="12">
        <v>5200882.6900000004</v>
      </c>
      <c r="E22" s="12">
        <f t="shared" si="0"/>
        <v>56282.310000000522</v>
      </c>
      <c r="F22" s="44">
        <f t="shared" si="2"/>
        <v>101.09400742220527</v>
      </c>
      <c r="G22" s="10"/>
      <c r="H22" s="10"/>
    </row>
    <row r="23" spans="1:8" s="2" customFormat="1" ht="206.25" hidden="1" x14ac:dyDescent="0.2">
      <c r="A23" s="53" t="s">
        <v>84</v>
      </c>
      <c r="B23" s="54" t="s">
        <v>95</v>
      </c>
      <c r="C23" s="15">
        <v>3102649.78</v>
      </c>
      <c r="D23" s="12">
        <v>3190032.71</v>
      </c>
      <c r="E23" s="12">
        <f t="shared" si="0"/>
        <v>87382.930000000168</v>
      </c>
      <c r="F23" s="44">
        <f t="shared" si="2"/>
        <v>102.81639682839099</v>
      </c>
      <c r="G23" s="10"/>
      <c r="H23" s="10"/>
    </row>
    <row r="24" spans="1:8" s="2" customFormat="1" ht="112.5" x14ac:dyDescent="0.2">
      <c r="A24" s="53" t="s">
        <v>107</v>
      </c>
      <c r="B24" s="54" t="s">
        <v>96</v>
      </c>
      <c r="C24" s="15">
        <v>1678231188.6800001</v>
      </c>
      <c r="D24" s="12">
        <v>1657203626.71</v>
      </c>
      <c r="E24" s="12">
        <f t="shared" si="0"/>
        <v>-21027561.970000029</v>
      </c>
      <c r="F24" s="44">
        <f t="shared" si="2"/>
        <v>98.7470402104409</v>
      </c>
      <c r="G24" s="10"/>
      <c r="H24" s="10"/>
    </row>
    <row r="25" spans="1:8" s="2" customFormat="1" ht="187.5" hidden="1" x14ac:dyDescent="0.2">
      <c r="A25" s="53" t="s">
        <v>85</v>
      </c>
      <c r="B25" s="54" t="s">
        <v>97</v>
      </c>
      <c r="C25" s="15">
        <v>1046873641.48</v>
      </c>
      <c r="D25" s="12">
        <v>1027172996.73</v>
      </c>
      <c r="E25" s="12">
        <f t="shared" si="0"/>
        <v>-19700644.75</v>
      </c>
      <c r="F25" s="44">
        <f t="shared" si="2"/>
        <v>98.118144925098264</v>
      </c>
      <c r="G25" s="10"/>
      <c r="H25" s="10"/>
    </row>
    <row r="26" spans="1:8" s="2" customFormat="1" ht="187.5" hidden="1" x14ac:dyDescent="0.2">
      <c r="A26" s="53" t="s">
        <v>86</v>
      </c>
      <c r="B26" s="54" t="s">
        <v>98</v>
      </c>
      <c r="C26" s="15">
        <v>631357547.20000005</v>
      </c>
      <c r="D26" s="12">
        <v>630030629.98000002</v>
      </c>
      <c r="E26" s="12">
        <f t="shared" si="0"/>
        <v>-1326917.2200000286</v>
      </c>
      <c r="F26" s="44">
        <f t="shared" si="2"/>
        <v>99.789831098735618</v>
      </c>
      <c r="G26" s="10"/>
      <c r="H26" s="10"/>
    </row>
    <row r="27" spans="1:8" s="2" customFormat="1" ht="119.25" customHeight="1" thickBot="1" x14ac:dyDescent="0.25">
      <c r="A27" s="53" t="s">
        <v>108</v>
      </c>
      <c r="B27" s="54" t="s">
        <v>99</v>
      </c>
      <c r="C27" s="15">
        <v>-162740572.91999999</v>
      </c>
      <c r="D27" s="12">
        <v>-182712307.78999999</v>
      </c>
      <c r="E27" s="12">
        <f t="shared" si="0"/>
        <v>-19971734.870000005</v>
      </c>
      <c r="F27" s="44">
        <f t="shared" si="2"/>
        <v>112.27213012198114</v>
      </c>
      <c r="G27" s="10"/>
      <c r="H27" s="10"/>
    </row>
    <row r="28" spans="1:8" s="2" customFormat="1" ht="187.5" hidden="1" x14ac:dyDescent="0.3">
      <c r="A28" s="55" t="s">
        <v>87</v>
      </c>
      <c r="B28" s="16" t="s">
        <v>100</v>
      </c>
      <c r="C28" s="16">
        <v>-101516893.03</v>
      </c>
      <c r="D28" s="17">
        <v>-113249298.84</v>
      </c>
      <c r="E28" s="12">
        <f t="shared" si="0"/>
        <v>-11732405.810000002</v>
      </c>
      <c r="F28" s="45">
        <f t="shared" si="2"/>
        <v>111.55709701097025</v>
      </c>
      <c r="G28" s="10"/>
      <c r="H28" s="10"/>
    </row>
    <row r="29" spans="1:8" s="2" customFormat="1" ht="188.25" hidden="1" thickBot="1" x14ac:dyDescent="0.35">
      <c r="A29" s="50" t="s">
        <v>88</v>
      </c>
      <c r="B29" s="30" t="s">
        <v>101</v>
      </c>
      <c r="C29" s="30">
        <v>-61223679.890000001</v>
      </c>
      <c r="D29" s="32">
        <v>-69463008.950000003</v>
      </c>
      <c r="E29" s="12">
        <f t="shared" si="0"/>
        <v>-8239329.0600000024</v>
      </c>
      <c r="F29" s="46">
        <f t="shared" si="2"/>
        <v>113.45774882333686</v>
      </c>
      <c r="G29" s="10"/>
      <c r="H29" s="10"/>
    </row>
    <row r="30" spans="1:8" ht="19.5" thickBot="1" x14ac:dyDescent="0.25">
      <c r="A30" s="20" t="s">
        <v>12</v>
      </c>
      <c r="B30" s="21" t="s">
        <v>13</v>
      </c>
      <c r="C30" s="20">
        <f>+C31+C32+C33</f>
        <v>1447339900.01</v>
      </c>
      <c r="D30" s="20">
        <f>+D31+D32+D33</f>
        <v>1518377999.0599999</v>
      </c>
      <c r="E30" s="20">
        <f>D30-C30</f>
        <v>71038099.049999952</v>
      </c>
      <c r="F30" s="25">
        <f t="shared" si="2"/>
        <v>104.90818356140869</v>
      </c>
    </row>
    <row r="31" spans="1:8" s="2" customFormat="1" ht="37.5" x14ac:dyDescent="0.2">
      <c r="A31" s="56" t="s">
        <v>14</v>
      </c>
      <c r="B31" s="48" t="s">
        <v>15</v>
      </c>
      <c r="C31" s="31">
        <v>1400095131.51</v>
      </c>
      <c r="D31" s="33">
        <v>1442680278.5999999</v>
      </c>
      <c r="E31" s="33">
        <f t="shared" si="0"/>
        <v>42585147.089999914</v>
      </c>
      <c r="F31" s="57">
        <f t="shared" si="2"/>
        <v>103.04158954142437</v>
      </c>
      <c r="G31" s="10"/>
      <c r="H31" s="10"/>
    </row>
    <row r="32" spans="1:8" s="2" customFormat="1" ht="19.5" thickBot="1" x14ac:dyDescent="0.25">
      <c r="A32" s="38" t="s">
        <v>70</v>
      </c>
      <c r="B32" s="54" t="s">
        <v>69</v>
      </c>
      <c r="C32" s="15">
        <v>47244606.460000001</v>
      </c>
      <c r="D32" s="12">
        <v>75697720.459999993</v>
      </c>
      <c r="E32" s="12">
        <f t="shared" si="0"/>
        <v>28453113.999999993</v>
      </c>
      <c r="F32" s="44">
        <f t="shared" si="2"/>
        <v>160.22510532305952</v>
      </c>
      <c r="G32" s="10"/>
      <c r="H32" s="10"/>
    </row>
    <row r="33" spans="1:8" s="2" customFormat="1" ht="19.5" hidden="1" thickBot="1" x14ac:dyDescent="0.25">
      <c r="A33" s="39" t="s">
        <v>110</v>
      </c>
      <c r="B33" s="58" t="s">
        <v>111</v>
      </c>
      <c r="C33" s="28">
        <v>162.04</v>
      </c>
      <c r="D33" s="28">
        <v>0</v>
      </c>
      <c r="E33" s="59">
        <f t="shared" si="0"/>
        <v>-162.04</v>
      </c>
      <c r="F33" s="46">
        <f t="shared" si="2"/>
        <v>0</v>
      </c>
      <c r="G33" s="10"/>
      <c r="H33" s="10"/>
    </row>
    <row r="34" spans="1:8" ht="19.5" thickBot="1" x14ac:dyDescent="0.25">
      <c r="A34" s="20" t="s">
        <v>16</v>
      </c>
      <c r="B34" s="21" t="s">
        <v>17</v>
      </c>
      <c r="C34" s="20">
        <f>C35+C36+C37</f>
        <v>7632018840.0900002</v>
      </c>
      <c r="D34" s="20">
        <f>D35+D36+D37</f>
        <v>8330582494.7299995</v>
      </c>
      <c r="E34" s="20">
        <f t="shared" si="0"/>
        <v>698563654.63999939</v>
      </c>
      <c r="F34" s="25">
        <f t="shared" si="2"/>
        <v>109.15306512309084</v>
      </c>
    </row>
    <row r="35" spans="1:8" s="2" customFormat="1" ht="18.75" x14ac:dyDescent="0.2">
      <c r="A35" s="56" t="s">
        <v>18</v>
      </c>
      <c r="B35" s="48" t="s">
        <v>19</v>
      </c>
      <c r="C35" s="31">
        <v>7295069462.6700001</v>
      </c>
      <c r="D35" s="33">
        <v>7998291872.7200003</v>
      </c>
      <c r="E35" s="33">
        <f t="shared" si="0"/>
        <v>703222410.05000019</v>
      </c>
      <c r="F35" s="57">
        <f t="shared" si="2"/>
        <v>109.63969450391799</v>
      </c>
      <c r="G35" s="10"/>
      <c r="H35" s="10"/>
    </row>
    <row r="36" spans="1:8" s="2" customFormat="1" ht="18.75" x14ac:dyDescent="0.2">
      <c r="A36" s="53" t="s">
        <v>20</v>
      </c>
      <c r="B36" s="54" t="s">
        <v>21</v>
      </c>
      <c r="C36" s="15">
        <v>334463977.81999999</v>
      </c>
      <c r="D36" s="12">
        <v>329966745.19</v>
      </c>
      <c r="E36" s="12">
        <f t="shared" si="0"/>
        <v>-4497232.6299999952</v>
      </c>
      <c r="F36" s="44">
        <f t="shared" si="2"/>
        <v>98.655391035138535</v>
      </c>
      <c r="G36" s="10"/>
      <c r="H36" s="10"/>
    </row>
    <row r="37" spans="1:8" s="2" customFormat="1" ht="19.5" thickBot="1" x14ac:dyDescent="0.25">
      <c r="A37" s="60" t="s">
        <v>22</v>
      </c>
      <c r="B37" s="61" t="s">
        <v>23</v>
      </c>
      <c r="C37" s="40">
        <v>2485399.6</v>
      </c>
      <c r="D37" s="42">
        <v>2323876.8199999998</v>
      </c>
      <c r="E37" s="42">
        <f t="shared" si="0"/>
        <v>-161522.78000000026</v>
      </c>
      <c r="F37" s="62">
        <f t="shared" si="2"/>
        <v>93.50113438498984</v>
      </c>
      <c r="G37" s="10"/>
      <c r="H37" s="10"/>
    </row>
    <row r="38" spans="1:8" ht="57" thickBot="1" x14ac:dyDescent="0.25">
      <c r="A38" s="20" t="s">
        <v>24</v>
      </c>
      <c r="B38" s="21" t="s">
        <v>25</v>
      </c>
      <c r="C38" s="20">
        <f>+C39+C40</f>
        <v>20149619.280000001</v>
      </c>
      <c r="D38" s="20">
        <f>+D39+D40</f>
        <v>23399119.799999997</v>
      </c>
      <c r="E38" s="20">
        <f t="shared" si="0"/>
        <v>3249500.5199999958</v>
      </c>
      <c r="F38" s="25">
        <f t="shared" si="2"/>
        <v>116.12685815471147</v>
      </c>
    </row>
    <row r="39" spans="1:8" s="2" customFormat="1" ht="18.75" x14ac:dyDescent="0.2">
      <c r="A39" s="56" t="s">
        <v>26</v>
      </c>
      <c r="B39" s="48" t="s">
        <v>27</v>
      </c>
      <c r="C39" s="31">
        <v>16212065.359999999</v>
      </c>
      <c r="D39" s="33">
        <v>17092646.379999999</v>
      </c>
      <c r="E39" s="35">
        <f t="shared" si="0"/>
        <v>880581.01999999955</v>
      </c>
      <c r="F39" s="57">
        <f t="shared" si="2"/>
        <v>105.43163995731632</v>
      </c>
      <c r="G39" s="10"/>
      <c r="H39" s="10"/>
    </row>
    <row r="40" spans="1:8" s="2" customFormat="1" ht="56.25" x14ac:dyDescent="0.2">
      <c r="A40" s="53" t="s">
        <v>28</v>
      </c>
      <c r="B40" s="54" t="s">
        <v>29</v>
      </c>
      <c r="C40" s="15">
        <v>3937553.92</v>
      </c>
      <c r="D40" s="12">
        <v>6306473.4199999999</v>
      </c>
      <c r="E40" s="18">
        <f t="shared" si="0"/>
        <v>2368919.5</v>
      </c>
      <c r="F40" s="44">
        <f t="shared" si="2"/>
        <v>160.16221106122657</v>
      </c>
      <c r="G40" s="10"/>
      <c r="H40" s="10"/>
    </row>
    <row r="41" spans="1:8" s="2" customFormat="1" ht="18.75" x14ac:dyDescent="0.2">
      <c r="A41" s="53" t="s">
        <v>30</v>
      </c>
      <c r="B41" s="54" t="s">
        <v>31</v>
      </c>
      <c r="C41" s="15">
        <v>61647393.649999999</v>
      </c>
      <c r="D41" s="12">
        <v>77363125.150000006</v>
      </c>
      <c r="E41" s="18">
        <f t="shared" si="0"/>
        <v>15715731.500000007</v>
      </c>
      <c r="F41" s="44">
        <f>D41/C41*100</f>
        <v>125.49293744553952</v>
      </c>
      <c r="G41" s="10"/>
      <c r="H41" s="10"/>
    </row>
    <row r="42" spans="1:8" s="2" customFormat="1" ht="56.25" x14ac:dyDescent="0.2">
      <c r="A42" s="53" t="s">
        <v>32</v>
      </c>
      <c r="B42" s="54" t="s">
        <v>33</v>
      </c>
      <c r="C42" s="15">
        <v>-32322.61</v>
      </c>
      <c r="D42" s="12">
        <v>38599.129999999997</v>
      </c>
      <c r="E42" s="18">
        <f t="shared" si="0"/>
        <v>70921.739999999991</v>
      </c>
      <c r="F42" s="44">
        <v>1254.7</v>
      </c>
      <c r="G42" s="10"/>
      <c r="H42" s="10"/>
    </row>
    <row r="43" spans="1:8" s="2" customFormat="1" ht="75" x14ac:dyDescent="0.2">
      <c r="A43" s="53" t="s">
        <v>34</v>
      </c>
      <c r="B43" s="54" t="s">
        <v>35</v>
      </c>
      <c r="C43" s="15">
        <v>917610919.20000005</v>
      </c>
      <c r="D43" s="18">
        <v>762326061.84000003</v>
      </c>
      <c r="E43" s="18">
        <f t="shared" si="0"/>
        <v>-155284857.36000001</v>
      </c>
      <c r="F43" s="44">
        <f t="shared" si="2"/>
        <v>83.07726574402777</v>
      </c>
      <c r="G43" s="10"/>
      <c r="H43" s="10"/>
    </row>
    <row r="44" spans="1:8" s="2" customFormat="1" ht="37.5" x14ac:dyDescent="0.2">
      <c r="A44" s="53" t="s">
        <v>36</v>
      </c>
      <c r="B44" s="54" t="s">
        <v>37</v>
      </c>
      <c r="C44" s="15">
        <v>47486788.25</v>
      </c>
      <c r="D44" s="18">
        <v>18108292.82</v>
      </c>
      <c r="E44" s="18">
        <f t="shared" si="0"/>
        <v>-29378495.43</v>
      </c>
      <c r="F44" s="44">
        <f t="shared" si="2"/>
        <v>38.133328210504949</v>
      </c>
      <c r="G44" s="10"/>
      <c r="H44" s="10"/>
    </row>
    <row r="45" spans="1:8" s="2" customFormat="1" ht="56.25" x14ac:dyDescent="0.2">
      <c r="A45" s="53" t="s">
        <v>38</v>
      </c>
      <c r="B45" s="54" t="s">
        <v>39</v>
      </c>
      <c r="C45" s="15">
        <v>99573060.040000007</v>
      </c>
      <c r="D45" s="18">
        <v>344742630.98000002</v>
      </c>
      <c r="E45" s="18">
        <f t="shared" si="0"/>
        <v>245169570.94</v>
      </c>
      <c r="F45" s="44">
        <f t="shared" si="2"/>
        <v>346.22078586468234</v>
      </c>
      <c r="G45" s="10"/>
      <c r="H45" s="10"/>
    </row>
    <row r="46" spans="1:8" s="2" customFormat="1" ht="37.5" x14ac:dyDescent="0.2">
      <c r="A46" s="53" t="s">
        <v>40</v>
      </c>
      <c r="B46" s="54" t="s">
        <v>41</v>
      </c>
      <c r="C46" s="15">
        <v>2910835.18</v>
      </c>
      <c r="D46" s="18">
        <v>1698156.32</v>
      </c>
      <c r="E46" s="18">
        <f t="shared" si="0"/>
        <v>-1212678.8600000001</v>
      </c>
      <c r="F46" s="44">
        <f t="shared" si="2"/>
        <v>58.339143750488823</v>
      </c>
      <c r="G46" s="10"/>
      <c r="H46" s="10"/>
    </row>
    <row r="47" spans="1:8" s="2" customFormat="1" ht="37.5" x14ac:dyDescent="0.2">
      <c r="A47" s="53" t="s">
        <v>42</v>
      </c>
      <c r="B47" s="54" t="s">
        <v>43</v>
      </c>
      <c r="C47" s="15">
        <v>1447398.75</v>
      </c>
      <c r="D47" s="18">
        <v>4154266.54</v>
      </c>
      <c r="E47" s="18">
        <f t="shared" si="0"/>
        <v>2706867.79</v>
      </c>
      <c r="F47" s="44">
        <f t="shared" si="2"/>
        <v>287.01603756394013</v>
      </c>
      <c r="G47" s="10"/>
      <c r="H47" s="10"/>
    </row>
    <row r="48" spans="1:8" s="2" customFormat="1" ht="37.5" x14ac:dyDescent="0.2">
      <c r="A48" s="53" t="s">
        <v>44</v>
      </c>
      <c r="B48" s="54" t="s">
        <v>45</v>
      </c>
      <c r="C48" s="15">
        <v>344344457.61000001</v>
      </c>
      <c r="D48" s="18">
        <v>440280980.07999998</v>
      </c>
      <c r="E48" s="18">
        <f t="shared" si="0"/>
        <v>95936522.469999969</v>
      </c>
      <c r="F48" s="44">
        <f t="shared" si="2"/>
        <v>127.86062628562948</v>
      </c>
      <c r="G48" s="10"/>
      <c r="H48" s="10"/>
    </row>
    <row r="49" spans="1:8" s="2" customFormat="1" ht="27.75" customHeight="1" thickBot="1" x14ac:dyDescent="0.25">
      <c r="A49" s="60" t="s">
        <v>46</v>
      </c>
      <c r="B49" s="61" t="s">
        <v>47</v>
      </c>
      <c r="C49" s="40">
        <v>184742.43</v>
      </c>
      <c r="D49" s="41">
        <v>-5887260.8899999997</v>
      </c>
      <c r="E49" s="41">
        <f t="shared" si="0"/>
        <v>-6072003.3199999994</v>
      </c>
      <c r="F49" s="62">
        <f t="shared" si="2"/>
        <v>-3186.7399871269422</v>
      </c>
      <c r="G49" s="10"/>
      <c r="H49" s="10"/>
    </row>
    <row r="50" spans="1:8" ht="19.5" thickBot="1" x14ac:dyDescent="0.25">
      <c r="A50" s="6" t="s">
        <v>52</v>
      </c>
      <c r="B50" s="7" t="s">
        <v>53</v>
      </c>
      <c r="C50" s="6">
        <f>C51+C56+C60+C61+C57+C58+C59</f>
        <v>15723602979.160002</v>
      </c>
      <c r="D50" s="6">
        <f>D51+D56+D60+D61+D57+D58+D59</f>
        <v>14194656734.040001</v>
      </c>
      <c r="E50" s="6">
        <f t="shared" si="0"/>
        <v>-1528946245.1200008</v>
      </c>
      <c r="F50" s="8">
        <f t="shared" si="2"/>
        <v>90.276107536253235</v>
      </c>
    </row>
    <row r="51" spans="1:8" ht="56.25" x14ac:dyDescent="0.2">
      <c r="A51" s="56" t="s">
        <v>54</v>
      </c>
      <c r="B51" s="48" t="s">
        <v>55</v>
      </c>
      <c r="C51" s="31">
        <v>15593791484.450001</v>
      </c>
      <c r="D51" s="35">
        <v>12653706055.48</v>
      </c>
      <c r="E51" s="35">
        <f t="shared" si="0"/>
        <v>-2940085428.9700012</v>
      </c>
      <c r="F51" s="57">
        <f t="shared" si="2"/>
        <v>81.145794902401832</v>
      </c>
    </row>
    <row r="52" spans="1:8" ht="37.5" x14ac:dyDescent="0.2">
      <c r="A52" s="53" t="s">
        <v>65</v>
      </c>
      <c r="B52" s="54" t="s">
        <v>48</v>
      </c>
      <c r="C52" s="15">
        <v>2990658600</v>
      </c>
      <c r="D52" s="18">
        <v>3549377000</v>
      </c>
      <c r="E52" s="18">
        <f t="shared" si="0"/>
        <v>558718400</v>
      </c>
      <c r="F52" s="44">
        <f t="shared" si="2"/>
        <v>118.68211904896133</v>
      </c>
    </row>
    <row r="53" spans="1:8" ht="56.25" x14ac:dyDescent="0.2">
      <c r="A53" s="53" t="s">
        <v>66</v>
      </c>
      <c r="B53" s="54" t="s">
        <v>49</v>
      </c>
      <c r="C53" s="15">
        <v>7487343864.3100004</v>
      </c>
      <c r="D53" s="18">
        <v>6562697974.2700005</v>
      </c>
      <c r="E53" s="18">
        <f t="shared" si="0"/>
        <v>-924645890.03999996</v>
      </c>
      <c r="F53" s="44">
        <f t="shared" si="2"/>
        <v>87.650548621821429</v>
      </c>
    </row>
    <row r="54" spans="1:8" ht="37.5" x14ac:dyDescent="0.2">
      <c r="A54" s="53" t="s">
        <v>67</v>
      </c>
      <c r="B54" s="54" t="s">
        <v>50</v>
      </c>
      <c r="C54" s="15">
        <v>2133670062.53</v>
      </c>
      <c r="D54" s="18">
        <v>1827438908.22</v>
      </c>
      <c r="E54" s="18">
        <f t="shared" si="0"/>
        <v>-306231154.30999994</v>
      </c>
      <c r="F54" s="44">
        <f t="shared" si="2"/>
        <v>85.647680037892727</v>
      </c>
    </row>
    <row r="55" spans="1:8" ht="18.75" x14ac:dyDescent="0.2">
      <c r="A55" s="53" t="s">
        <v>68</v>
      </c>
      <c r="B55" s="54" t="s">
        <v>51</v>
      </c>
      <c r="C55" s="15">
        <v>2982118957.6100001</v>
      </c>
      <c r="D55" s="18">
        <v>714192172.99000001</v>
      </c>
      <c r="E55" s="18">
        <f t="shared" si="0"/>
        <v>-2267926784.6199999</v>
      </c>
      <c r="F55" s="44">
        <f t="shared" si="2"/>
        <v>23.949151027911533</v>
      </c>
    </row>
    <row r="56" spans="1:8" ht="37.5" x14ac:dyDescent="0.2">
      <c r="A56" s="53" t="s">
        <v>56</v>
      </c>
      <c r="B56" s="54" t="s">
        <v>57</v>
      </c>
      <c r="C56" s="15">
        <v>154838248.28</v>
      </c>
      <c r="D56" s="18">
        <v>1716256654.9400001</v>
      </c>
      <c r="E56" s="18">
        <f t="shared" si="0"/>
        <v>1561418406.6600001</v>
      </c>
      <c r="F56" s="44">
        <f t="shared" si="2"/>
        <v>1108.4190592471873</v>
      </c>
    </row>
    <row r="57" spans="1:8" ht="37.5" x14ac:dyDescent="0.2">
      <c r="A57" s="53" t="s">
        <v>72</v>
      </c>
      <c r="B57" s="54" t="s">
        <v>71</v>
      </c>
      <c r="C57" s="15">
        <v>2503682</v>
      </c>
      <c r="D57" s="18">
        <v>9344597.9900000002</v>
      </c>
      <c r="E57" s="18">
        <f t="shared" si="0"/>
        <v>6840915.9900000002</v>
      </c>
      <c r="F57" s="44">
        <f t="shared" si="2"/>
        <v>373.23422024042992</v>
      </c>
    </row>
    <row r="58" spans="1:8" ht="18.75" x14ac:dyDescent="0.2">
      <c r="A58" s="53" t="s">
        <v>63</v>
      </c>
      <c r="B58" s="54" t="s">
        <v>64</v>
      </c>
      <c r="C58" s="15">
        <v>1517331.98</v>
      </c>
      <c r="D58" s="18">
        <v>1094150</v>
      </c>
      <c r="E58" s="18">
        <f t="shared" si="0"/>
        <v>-423181.98</v>
      </c>
      <c r="F58" s="44">
        <f t="shared" si="2"/>
        <v>72.110125827572688</v>
      </c>
    </row>
    <row r="59" spans="1:8" ht="156.75" customHeight="1" x14ac:dyDescent="0.2">
      <c r="A59" s="53" t="s">
        <v>114</v>
      </c>
      <c r="B59" s="54" t="s">
        <v>115</v>
      </c>
      <c r="C59" s="15">
        <v>-38436</v>
      </c>
      <c r="D59" s="18">
        <v>0</v>
      </c>
      <c r="E59" s="18">
        <f t="shared" si="0"/>
        <v>38436</v>
      </c>
      <c r="F59" s="44">
        <f>D59/C59*100</f>
        <v>0</v>
      </c>
    </row>
    <row r="60" spans="1:8" ht="112.5" x14ac:dyDescent="0.2">
      <c r="A60" s="53" t="s">
        <v>58</v>
      </c>
      <c r="B60" s="54" t="s">
        <v>59</v>
      </c>
      <c r="C60" s="15">
        <v>279494814.76999998</v>
      </c>
      <c r="D60" s="18">
        <v>171647526.94</v>
      </c>
      <c r="E60" s="18">
        <f t="shared" si="0"/>
        <v>-107847287.82999998</v>
      </c>
      <c r="F60" s="44">
        <f t="shared" si="2"/>
        <v>61.413492440369978</v>
      </c>
    </row>
    <row r="61" spans="1:8" ht="57" thickBot="1" x14ac:dyDescent="0.25">
      <c r="A61" s="63" t="s">
        <v>60</v>
      </c>
      <c r="B61" s="51" t="s">
        <v>61</v>
      </c>
      <c r="C61" s="34">
        <v>-308504146.31999999</v>
      </c>
      <c r="D61" s="34">
        <v>-357392251.31</v>
      </c>
      <c r="E61" s="64">
        <f t="shared" si="0"/>
        <v>-48888104.99000001</v>
      </c>
      <c r="F61" s="65">
        <f t="shared" si="2"/>
        <v>115.84682266775441</v>
      </c>
    </row>
    <row r="62" spans="1:8" ht="19.5" thickBot="1" x14ac:dyDescent="0.25">
      <c r="A62" s="6"/>
      <c r="B62" s="7" t="s">
        <v>62</v>
      </c>
      <c r="C62" s="6">
        <f>C6+C50</f>
        <v>56895418043.380005</v>
      </c>
      <c r="D62" s="6">
        <f>D6+D50</f>
        <v>54769531273.520012</v>
      </c>
      <c r="E62" s="6">
        <f t="shared" si="0"/>
        <v>-2125886769.859993</v>
      </c>
      <c r="F62" s="8">
        <f t="shared" si="2"/>
        <v>96.263518499435037</v>
      </c>
    </row>
  </sheetData>
  <mergeCells count="7">
    <mergeCell ref="A5:F5"/>
    <mergeCell ref="C3:C4"/>
    <mergeCell ref="D3:D4"/>
    <mergeCell ref="A1:F1"/>
    <mergeCell ref="A3:A4"/>
    <mergeCell ref="B3:B4"/>
    <mergeCell ref="E3:F3"/>
  </mergeCells>
  <printOptions horizontalCentered="1"/>
  <pageMargins left="0.15748031496062992" right="0.19685039370078741" top="0.35433070866141736" bottom="0.27559055118110237" header="0.15748031496062992" footer="0"/>
  <pageSetup paperSize="9" scale="54" fitToHeight="0" orientation="portrait" r:id="rId1"/>
  <headerFooter alignWithMargins="0">
    <oddHeader>Страница &amp;P из &amp;N</oddHeader>
  </headerFooter>
  <rowBreaks count="1" manualBreakCount="1">
    <brk id="3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Исполнение к плану</vt:lpstr>
      <vt:lpstr>'Исполнение к плану'!Заголовки_для_печати</vt:lpstr>
      <vt:lpstr>'Исполнение к плану'!Область_печати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Нерега Анна Александровна</dc:creator>
  <cp:lastModifiedBy>Астахов Святослав Викторович</cp:lastModifiedBy>
  <cp:lastPrinted>2023-07-13T06:28:33Z</cp:lastPrinted>
  <dcterms:created xsi:type="dcterms:W3CDTF">2015-07-15T13:35:46Z</dcterms:created>
  <dcterms:modified xsi:type="dcterms:W3CDTF">2023-10-16T09:42:58Z</dcterms:modified>
</cp:coreProperties>
</file>