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tahovSV\Desktop\Астахов\на сайт 2022\2024\1 кв\"/>
    </mc:Choice>
  </mc:AlternateContent>
  <bookViews>
    <workbookView xWindow="0" yWindow="0" windowWidth="28800" windowHeight="12585"/>
  </bookViews>
  <sheets>
    <sheet name="Исполнение к плану" sheetId="1" r:id="rId1"/>
  </sheets>
  <definedNames>
    <definedName name="_xlnm.Print_Titles" localSheetId="0">'Исполнение к плану'!$3:$4</definedName>
    <definedName name="_xlnm.Print_Area" localSheetId="0">'Исполнение к плану'!$A$1:$F$62</definedName>
  </definedNames>
  <calcPr calcId="152511"/>
</workbook>
</file>

<file path=xl/calcChain.xml><?xml version="1.0" encoding="utf-8"?>
<calcChain xmlns="http://schemas.openxmlformats.org/spreadsheetml/2006/main">
  <c r="F56" i="1" l="1"/>
  <c r="F57" i="1"/>
  <c r="E29" i="1" l="1"/>
  <c r="E28" i="1"/>
  <c r="E27" i="1"/>
  <c r="D30" i="1" l="1"/>
  <c r="C30" i="1"/>
  <c r="F58" i="1" l="1"/>
  <c r="D50" i="1"/>
  <c r="E59" i="1"/>
  <c r="C10" i="1" l="1"/>
  <c r="D10" i="1"/>
  <c r="F12" i="1"/>
  <c r="E12" i="1"/>
  <c r="E8" i="1" l="1"/>
  <c r="E9" i="1"/>
  <c r="E11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31" i="1"/>
  <c r="E32" i="1"/>
  <c r="E33" i="1"/>
  <c r="E35" i="1"/>
  <c r="E36" i="1"/>
  <c r="E37" i="1"/>
  <c r="E39" i="1"/>
  <c r="E40" i="1"/>
  <c r="E41" i="1"/>
  <c r="E42" i="1"/>
  <c r="E43" i="1"/>
  <c r="E44" i="1"/>
  <c r="E45" i="1"/>
  <c r="E46" i="1"/>
  <c r="E47" i="1"/>
  <c r="E48" i="1"/>
  <c r="E49" i="1"/>
  <c r="E51" i="1"/>
  <c r="E52" i="1"/>
  <c r="E53" i="1"/>
  <c r="E54" i="1"/>
  <c r="E55" i="1"/>
  <c r="E56" i="1"/>
  <c r="E57" i="1"/>
  <c r="E58" i="1"/>
  <c r="E60" i="1"/>
  <c r="E61" i="1"/>
  <c r="F33" i="1" l="1"/>
  <c r="E30" i="1"/>
  <c r="F28" i="1" l="1"/>
  <c r="F29" i="1"/>
  <c r="F31" i="1"/>
  <c r="F32" i="1"/>
  <c r="F35" i="1"/>
  <c r="F36" i="1"/>
  <c r="F37" i="1"/>
  <c r="F39" i="1"/>
  <c r="F40" i="1"/>
  <c r="F41" i="1"/>
  <c r="F43" i="1"/>
  <c r="F44" i="1"/>
  <c r="F45" i="1"/>
  <c r="F46" i="1"/>
  <c r="F47" i="1"/>
  <c r="F48" i="1"/>
  <c r="F49" i="1"/>
  <c r="F51" i="1"/>
  <c r="F52" i="1"/>
  <c r="F53" i="1"/>
  <c r="F54" i="1"/>
  <c r="F55" i="1"/>
  <c r="F60" i="1"/>
  <c r="F61" i="1"/>
  <c r="F8" i="1"/>
  <c r="F9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11" i="1"/>
  <c r="C50" i="1" l="1"/>
  <c r="C38" i="1"/>
  <c r="C34" i="1"/>
  <c r="C7" i="1"/>
  <c r="C6" i="1" l="1"/>
  <c r="F10" i="1" l="1"/>
  <c r="E10" i="1"/>
  <c r="C62" i="1"/>
  <c r="D7" i="1"/>
  <c r="F30" i="1"/>
  <c r="D34" i="1"/>
  <c r="D38" i="1"/>
  <c r="F7" i="1" l="1"/>
  <c r="E7" i="1"/>
  <c r="F38" i="1"/>
  <c r="E38" i="1"/>
  <c r="F34" i="1"/>
  <c r="E34" i="1"/>
  <c r="F50" i="1"/>
  <c r="E50" i="1"/>
  <c r="D6" i="1"/>
  <c r="D62" i="1" s="1"/>
  <c r="F6" i="1" l="1"/>
  <c r="E6" i="1"/>
  <c r="F62" i="1" l="1"/>
  <c r="E62" i="1"/>
</calcChain>
</file>

<file path=xl/sharedStrings.xml><?xml version="1.0" encoding="utf-8"?>
<sst xmlns="http://schemas.openxmlformats.org/spreadsheetml/2006/main" count="122" uniqueCount="120">
  <si>
    <t>Код дохода</t>
  </si>
  <si>
    <t>Наименование показателя</t>
  </si>
  <si>
    <t>1 00 00 000 00 0000 000</t>
  </si>
  <si>
    <t>НАЛОГОВЫЕ И НЕНАЛОГОВЫЕ ДОХОДЫ</t>
  </si>
  <si>
    <t>1 01 00 000 00 0000 000</t>
  </si>
  <si>
    <t>НАЛОГИ НА ПРИБЫЛЬ, ДОХОДЫ</t>
  </si>
  <si>
    <t>1 01 01 000 00 0000 110</t>
  </si>
  <si>
    <t>Налог на прибыль организаций</t>
  </si>
  <si>
    <t>1 01 02 000 01 0000 110</t>
  </si>
  <si>
    <t>Налог на доходы физических лиц</t>
  </si>
  <si>
    <t>1 03 00 000 00 0000 000</t>
  </si>
  <si>
    <t>НАЛОГИ НА ТОВАРЫ (РАБОТЫ, УСЛУГИ), РЕАЛИЗУЕМЫЕ НА ТЕРРИТОРИИ РОССИЙСКОЙ ФЕДЕРАЦИИ</t>
  </si>
  <si>
    <t>1 05 00 000 00 0000 000</t>
  </si>
  <si>
    <t>НАЛОГИ НА СОВОКУПНЫЙ ДОХОД</t>
  </si>
  <si>
    <t>1 05 01 000 00 0000 110</t>
  </si>
  <si>
    <t>Налог, взимаемый в связи с применением упрощенной системы налогообложения</t>
  </si>
  <si>
    <t>1 06 00 000 00 0000 000</t>
  </si>
  <si>
    <t>НАЛОГИ НА ИМУЩЕСТВО</t>
  </si>
  <si>
    <t>1 06 02 000 02 0000 110</t>
  </si>
  <si>
    <t>Налог на имущество организаций</t>
  </si>
  <si>
    <t>1 06 04 000 02 0000 110</t>
  </si>
  <si>
    <t>Транспортный налог</t>
  </si>
  <si>
    <t>1 06 05 000 02 0000 110</t>
  </si>
  <si>
    <t>Налог на игорный бизнес</t>
  </si>
  <si>
    <t>1 07 00 000 00 0000 000</t>
  </si>
  <si>
    <t>НАЛОГИ, СБОРЫ И РЕГУЛЯРНЫЕ ПЛАТЕЖИ ЗА ПОЛЬЗОВАНИЕ ПРИРОДНЫМИ РЕСУРСАМИ</t>
  </si>
  <si>
    <t>1 07 01 000 01 0000 110</t>
  </si>
  <si>
    <t>Налог на добычу полезных ископаемых</t>
  </si>
  <si>
    <t>1 07 04 000 01 0000 110</t>
  </si>
  <si>
    <t>Сборы за пользование объектами животного мира и за пользование объектами водных биологических ресурсов</t>
  </si>
  <si>
    <t>1 08 00 000 00 0000 000</t>
  </si>
  <si>
    <t>ГОСУДАРСТВЕННАЯ ПОШЛИНА</t>
  </si>
  <si>
    <t>1 09 00 000 00 0000 000</t>
  </si>
  <si>
    <t>ЗАДОЛЖЕННОСТЬ И ПЕРЕРАСЧЕТЫ ПО ОТМЕНЕННЫМ НАЛОГАМ, СБОРАМ И ИНЫМ ОБЯЗАТЕЛЬНЫМ ПЛАТЕЖАМ</t>
  </si>
  <si>
    <t>1 11 00 000 00 0000 000</t>
  </si>
  <si>
    <t>ДОХОДЫ ОТ ИСПОЛЬЗОВАНИЯ ИМУЩЕСТВА, НАХОДЯЩЕГОСЯ В ГОСУДАРСТВЕННОЙ И МУНИЦИПАЛЬНОЙ СОБСТВЕННОСТИ</t>
  </si>
  <si>
    <t>1 12 00 000 00 0000 000</t>
  </si>
  <si>
    <t>ПЛАТЕЖИ ПРИ ПОЛЬЗОВАНИИ ПРИРОДНЫМИ РЕСУРСАМИ</t>
  </si>
  <si>
    <t>1 13 00 000 00 0000 000</t>
  </si>
  <si>
    <t>ДОХОДЫ ОТ ОКАЗАНИЯ ПЛАТНЫХ УСЛУГ (РАБОТ) И КОМПЕНСАЦИИ ЗАТРАТ ГОСУДАРСТВА</t>
  </si>
  <si>
    <t>1 14 00 000 00 0000 000</t>
  </si>
  <si>
    <t>ДОХОДЫ ОТ ПРОДАЖИ МАТЕРИАЛЬНЫХ И НЕМАТЕРИАЛЬНЫХ АКТИВОВ</t>
  </si>
  <si>
    <t>1 15 00 000 00 0000 000</t>
  </si>
  <si>
    <t>АДМИНИСТРАТИВНЫЕ ПЛАТЕЖИ И СБОРЫ</t>
  </si>
  <si>
    <t>1 16 00 000 00 0000 000</t>
  </si>
  <si>
    <t>ШТРАФЫ, САНКЦИИ, ВОЗМЕЩЕНИЕ УЩЕРБА</t>
  </si>
  <si>
    <t>1 17 00 000 00 0000 000</t>
  </si>
  <si>
    <t>ПРОЧИЕ НЕНАЛОГОВЫЕ ДОХОДЫ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</si>
  <si>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</si>
  <si>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</si>
  <si>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</si>
  <si>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</si>
  <si>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</si>
  <si>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</si>
  <si>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</si>
  <si>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</si>
  <si>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>2 03 00000 00 0000 000</t>
  </si>
  <si>
    <t xml:space="preserve">Безвозмездные поступления от государственных (муниципальных) организаций </t>
  </si>
  <si>
    <t>2 18 00000 00 0000 000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</si>
  <si>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и иных межбюджетных трансфертов, имеющих целевое назначение, прошлых лет</t>
  </si>
  <si>
    <t>2 19 00000 00 0000 000</t>
  </si>
  <si>
    <t>Возврат остатков субсидий, субвенций и иных межбюджетных трансфертов имеющих целевое назначение, прошлых лет</t>
  </si>
  <si>
    <t>ДОХОДЫ - всего</t>
  </si>
  <si>
    <t>2 07 00000 00 0000 000</t>
  </si>
  <si>
    <t>Прочие безвозмездные поступления</t>
  </si>
  <si>
    <t>2 02 10000 00 0000 150</t>
  </si>
  <si>
    <t>2 02 20000 00 0000 150</t>
  </si>
  <si>
    <t>2 02 30000 00 0000 150</t>
  </si>
  <si>
    <t>2 02 40000 00 0000 150</t>
  </si>
  <si>
    <t>Налог на профессиональный доход</t>
  </si>
  <si>
    <t>1 05 06 000 01 0000 110</t>
  </si>
  <si>
    <t>Безвозмездные поступления от негосударственных организаций</t>
  </si>
  <si>
    <t>2 04 00000 00 0000 000</t>
  </si>
  <si>
    <t>1 03 02 10001 0000 110</t>
  </si>
  <si>
    <t>Акцизы на пиво, напитки, изготавливаемые на основе пива, производимые на территории Российской Федерации</t>
  </si>
  <si>
    <t>1 03 02 14001 0000 110</t>
  </si>
  <si>
    <t xml:space="preserve"> Доходы от уплаты акцизов на алкогольную продукцию с объемной долей этилового спирта свыше 9 процентов (за исключением пива, вин (кроме крепленого (ликерного) вина), вин наливом, плодовой алкогольной продукции, игристых вин, включая российское шампанское, а также за исключением виноградосодержащих напитков, плодовых алкогольных напитков, изготавливаемых без добавления ректификованного этилового спирта, произведенного из пищевого сырья, и (или) без добавления спиртованных виноградного или иного плодового сусла, и (или) без добавления дистиллятов, и (или) без добавления крепленого (ликерного) вина), подлежащие распределению в бюджеты субъектов Российской Федерации</t>
  </si>
  <si>
    <t>1 03 02 19001 0000 110</t>
  </si>
  <si>
    <t xml:space="preserve">  Доходы от уплаты акцизов на этиловый спирт из пищевого сырья, винный спирт, виноградный спирт (за исключением дистиллятов винного, виноградного, плодового, коньячного, кальвадосного, вискового), производимый на территории Российской Федерации, направляемые в уполномоченный территориальный орган Федерального казначейства для распределения между бюджетами субъектов Российской Федерации (по нормативам, установленным федеральным законом о федеральном бюджете)</t>
  </si>
  <si>
    <t xml:space="preserve"> Доходы от уплаты акцизов на этиловый спирт из пищевого сырья (дистилляты винный, виноградный, плодовый, коньячный, кальвадосный, висковый), производимый на территории Российской Федерации, направляемые в уполномоченный территориальный орган Федерального казначейства для распределения между бюджетами субъектов Российской Федерации (по нормативам, установленным федеральным законом о федеральном бюджете)</t>
  </si>
  <si>
    <t xml:space="preserve">  Доходы от уплаты акцизов на спиртосодержащую продукцию, производимую на территории Российской Федерации, направляемые в уполномоченный территориальный орган Федерального казначейства для распределения между бюджетами субъектов Российской Федерации (по нормативам, установленным федеральным законом о федеральном бюджете)</t>
  </si>
  <si>
    <t xml:space="preserve"> 000 1030223101 0000 110</t>
  </si>
  <si>
    <t xml:space="preserve"> 000 1030223201 0000 110</t>
  </si>
  <si>
    <t xml:space="preserve"> 000 1030224101 0000 110</t>
  </si>
  <si>
    <t xml:space="preserve"> 000 1030224201 0000 110</t>
  </si>
  <si>
    <t xml:space="preserve"> 000 1030225101 0000 110</t>
  </si>
  <si>
    <t xml:space="preserve"> 000 1030225201 0000 110</t>
  </si>
  <si>
    <t xml:space="preserve"> 000 1030226101 0000 110</t>
  </si>
  <si>
    <t xml:space="preserve"> 000 1030226201 0000 110</t>
  </si>
  <si>
    <t xml:space="preserve">  Доходы от уплаты акцизов на этиловый спирт из непищевого сырья, производимый на территории Российской Федерации, направляемые в уполномоченный территориальный орган Федерального казначейства для распределения между бюджетами субъектов Российской Федерации (по нормативам, установленным федеральным законом о федеральном бюджете)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</si>
  <si>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</si>
  <si>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</si>
  <si>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реализации национального проекта "Безопасные качественные дороги")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</si>
  <si>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</si>
  <si>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</si>
  <si>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реализации национального проекта "Безопасные качественные дороги")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</si>
  <si>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</si>
  <si>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</si>
  <si>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реализации национального проекта "Безопасные качественные дороги")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</si>
  <si>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</si>
  <si>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</si>
  <si>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реализации национального проекта "Безопасные качественные дороги")</t>
  </si>
  <si>
    <t>1 03 02 20001 0000 110</t>
  </si>
  <si>
    <t xml:space="preserve"> 1 03 02 21001 0000 110</t>
  </si>
  <si>
    <t xml:space="preserve"> 1 03 02 22001 0000 110</t>
  </si>
  <si>
    <t xml:space="preserve">  1 03 02 23001 0000 110</t>
  </si>
  <si>
    <t xml:space="preserve"> 1 03 02 24001 0000 110</t>
  </si>
  <si>
    <t xml:space="preserve"> 1 03 02 25001 0000 110</t>
  </si>
  <si>
    <t>1 03 02 26001 0000 110</t>
  </si>
  <si>
    <t>(руб.)</t>
  </si>
  <si>
    <t xml:space="preserve"> 1 05 03 00001 0000 110</t>
  </si>
  <si>
    <t>Единый сельскохозяйственный налог</t>
  </si>
  <si>
    <t>в сумме</t>
  </si>
  <si>
    <t>в %</t>
  </si>
  <si>
    <t>2 08 00000 00 0000 000</t>
  </si>
  <si>
    <t>Перечисления из бюджетов субъектов Российской Федерации (в бюджеты субъектов Российской Федерации)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</si>
  <si>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 xml:space="preserve">Поступило за 1 квартал 2023 года                                                                                                                                                                                                                                      </t>
  </si>
  <si>
    <t>Сведения о поступлении доходов в бюджет Астраханской области по видам доходов за первый квартал 2024 года в сравнении с соответствующим периодом прошлого года</t>
  </si>
  <si>
    <t>Рост/снижение  факта (2024 к 2023)</t>
  </si>
  <si>
    <t xml:space="preserve">Поступило за 1 квартал 2024 года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</si>
</sst>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;[Red]\-#,##0.00;0.00"/>
    <numFmt numFmtId="165" formatCode="#,##0.0;[Red]\-#,##0.0;0.0"/>
    <numFmt numFmtId="166" formatCode="0.0"/>
  </numFmts>
  <fonts count="2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color theme="3" tint="0.39997558519241921"/>
      <name val="Arial"/>
      <family val="2"/>
      <charset val="204"/>
    </font>
    <font>
      <b/>
      <i/>
      <sz val="8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i/>
      <sz val="14"/>
      <name val="Arial"/>
      <family val="2"/>
      <charset val="204"/>
    </font>
    <font>
      <b/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1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9" fillId="0" borderId="0"/>
    <xf numFmtId="0" fontId="12" fillId="0" borderId="0"/>
    <xf numFmtId="0" fontId="13" fillId="0" borderId="0"/>
    <xf numFmtId="0" fontId="14" fillId="0" borderId="0"/>
    <xf numFmtId="4" fontId="15" fillId="0" borderId="5">
      <alignment horizontal="right"/>
    </xf>
    <xf numFmtId="49" fontId="16" fillId="0" borderId="5">
      <alignment horizontal="center"/>
    </xf>
    <xf numFmtId="0" fontId="16" fillId="0" borderId="6">
      <alignment horizontal="left" wrapText="1" indent="2"/>
    </xf>
    <xf numFmtId="43" fontId="24" fillId="0" borderId="0" applyFont="0" applyFill="0" applyBorder="0" applyAlignment="0" applyProtection="0"/>
  </cellStyleXfs>
  <cellXfs count="92">
    <xf numFmtId="0" fontId="0" fillId="0" borderId="0" xfId="0"/>
    <xf numFmtId="0" fontId="1" fillId="0" borderId="0" xfId="1"/>
    <xf numFmtId="0" fontId="1" fillId="3" borderId="0" xfId="1" applyFill="1"/>
    <xf numFmtId="0" fontId="3" fillId="0" borderId="0" xfId="1" applyNumberFormat="1" applyFont="1" applyFill="1" applyAlignment="1" applyProtection="1">
      <alignment horizontal="right"/>
      <protection hidden="1"/>
    </xf>
    <xf numFmtId="0" fontId="10" fillId="0" borderId="0" xfId="1" applyNumberFormat="1" applyFont="1" applyFill="1" applyAlignment="1" applyProtection="1">
      <alignment horizontal="left"/>
      <protection hidden="1"/>
    </xf>
    <xf numFmtId="0" fontId="11" fillId="0" borderId="0" xfId="1" applyNumberFormat="1" applyFont="1" applyFill="1" applyAlignment="1" applyProtection="1">
      <alignment horizontal="left"/>
      <protection hidden="1"/>
    </xf>
    <xf numFmtId="164" fontId="18" fillId="4" borderId="4" xfId="1" applyNumberFormat="1" applyFont="1" applyFill="1" applyBorder="1" applyAlignment="1" applyProtection="1">
      <alignment horizontal="center" vertical="center"/>
      <protection hidden="1"/>
    </xf>
    <xf numFmtId="164" fontId="18" fillId="4" borderId="2" xfId="1" applyNumberFormat="1" applyFont="1" applyFill="1" applyBorder="1" applyAlignment="1" applyProtection="1">
      <alignment horizontal="center" vertical="center"/>
      <protection hidden="1"/>
    </xf>
    <xf numFmtId="164" fontId="18" fillId="4" borderId="2" xfId="1" applyNumberFormat="1" applyFont="1" applyFill="1" applyBorder="1" applyAlignment="1" applyProtection="1">
      <alignment horizontal="left" vertical="center" wrapText="1"/>
      <protection hidden="1"/>
    </xf>
    <xf numFmtId="164" fontId="20" fillId="3" borderId="4" xfId="9" applyNumberFormat="1" applyFont="1" applyFill="1" applyBorder="1" applyAlignment="1" applyProtection="1">
      <alignment horizontal="center" vertical="center"/>
      <protection hidden="1"/>
    </xf>
    <xf numFmtId="0" fontId="22" fillId="0" borderId="2" xfId="0" applyFont="1" applyBorder="1" applyAlignment="1">
      <alignment horizontal="center" vertical="center" wrapText="1"/>
    </xf>
    <xf numFmtId="165" fontId="18" fillId="4" borderId="2" xfId="1" applyNumberFormat="1" applyFont="1" applyFill="1" applyBorder="1" applyAlignment="1" applyProtection="1">
      <alignment horizontal="center" vertical="center"/>
      <protection hidden="1"/>
    </xf>
    <xf numFmtId="0" fontId="1" fillId="0" borderId="0" xfId="1" applyAlignment="1">
      <alignment vertical="center"/>
    </xf>
    <xf numFmtId="0" fontId="1" fillId="3" borderId="0" xfId="1" applyFill="1" applyAlignment="1">
      <alignment vertical="center"/>
    </xf>
    <xf numFmtId="166" fontId="23" fillId="0" borderId="0" xfId="1" applyNumberFormat="1" applyFont="1" applyAlignment="1">
      <alignment vertical="center"/>
    </xf>
    <xf numFmtId="164" fontId="20" fillId="0" borderId="4" xfId="9" applyNumberFormat="1" applyFont="1" applyFill="1" applyBorder="1" applyAlignment="1" applyProtection="1">
      <alignment horizontal="center" vertical="center"/>
      <protection hidden="1"/>
    </xf>
    <xf numFmtId="43" fontId="1" fillId="3" borderId="0" xfId="14" applyFont="1" applyFill="1" applyAlignment="1">
      <alignment vertical="center"/>
    </xf>
    <xf numFmtId="43" fontId="1" fillId="3" borderId="0" xfId="1" applyNumberFormat="1" applyFill="1" applyAlignment="1">
      <alignment vertical="center"/>
    </xf>
    <xf numFmtId="164" fontId="20" fillId="3" borderId="4" xfId="1" applyNumberFormat="1" applyFont="1" applyFill="1" applyBorder="1" applyAlignment="1" applyProtection="1">
      <alignment horizontal="left" vertical="center" wrapText="1"/>
      <protection hidden="1"/>
    </xf>
    <xf numFmtId="164" fontId="20" fillId="3" borderId="4" xfId="1" applyNumberFormat="1" applyFont="1" applyFill="1" applyBorder="1" applyAlignment="1" applyProtection="1">
      <alignment horizontal="center" vertical="center"/>
      <protection hidden="1"/>
    </xf>
    <xf numFmtId="164" fontId="20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19" fillId="0" borderId="4" xfId="13" applyNumberFormat="1" applyFont="1" applyBorder="1" applyProtection="1">
      <alignment horizontal="left" wrapText="1" indent="2"/>
    </xf>
    <xf numFmtId="0" fontId="19" fillId="0" borderId="4" xfId="13" applyNumberFormat="1" applyFont="1" applyFill="1" applyBorder="1" applyProtection="1">
      <alignment horizontal="left" wrapText="1" indent="2"/>
    </xf>
    <xf numFmtId="164" fontId="18" fillId="0" borderId="4" xfId="9" applyNumberFormat="1" applyFont="1" applyFill="1" applyBorder="1" applyAlignment="1" applyProtection="1">
      <alignment horizontal="right" vertical="center"/>
      <protection hidden="1"/>
    </xf>
    <xf numFmtId="164" fontId="20" fillId="0" borderId="4" xfId="1" applyNumberFormat="1" applyFont="1" applyFill="1" applyBorder="1" applyAlignment="1" applyProtection="1">
      <alignment horizontal="center" vertical="center"/>
      <protection hidden="1"/>
    </xf>
    <xf numFmtId="164" fontId="18" fillId="4" borderId="2" xfId="1" applyNumberFormat="1" applyFont="1" applyFill="1" applyBorder="1" applyAlignment="1" applyProtection="1">
      <alignment horizontal="center" vertical="center" wrapText="1"/>
      <protection hidden="1"/>
    </xf>
    <xf numFmtId="164" fontId="18" fillId="2" borderId="2" xfId="1" applyNumberFormat="1" applyFont="1" applyFill="1" applyBorder="1" applyAlignment="1" applyProtection="1">
      <alignment horizontal="center" vertical="center"/>
      <protection hidden="1"/>
    </xf>
    <xf numFmtId="164" fontId="20" fillId="3" borderId="12" xfId="1" applyNumberFormat="1" applyFont="1" applyFill="1" applyBorder="1" applyAlignment="1" applyProtection="1">
      <alignment horizontal="left" vertical="center" wrapText="1"/>
      <protection hidden="1"/>
    </xf>
    <xf numFmtId="164" fontId="18" fillId="0" borderId="12" xfId="1" applyNumberFormat="1" applyFont="1" applyFill="1" applyBorder="1" applyAlignment="1" applyProtection="1">
      <alignment horizontal="center" vertical="center" wrapText="1"/>
      <protection hidden="1"/>
    </xf>
    <xf numFmtId="164" fontId="18" fillId="0" borderId="12" xfId="9" applyNumberFormat="1" applyFont="1" applyFill="1" applyBorder="1" applyAlignment="1" applyProtection="1">
      <alignment horizontal="center" vertical="center"/>
      <protection hidden="1"/>
    </xf>
    <xf numFmtId="164" fontId="18" fillId="3" borderId="12" xfId="9" applyNumberFormat="1" applyFont="1" applyFill="1" applyBorder="1" applyAlignment="1" applyProtection="1">
      <alignment horizontal="center" vertical="center"/>
      <protection hidden="1"/>
    </xf>
    <xf numFmtId="164" fontId="20" fillId="3" borderId="13" xfId="1" applyNumberFormat="1" applyFont="1" applyFill="1" applyBorder="1" applyAlignment="1" applyProtection="1">
      <alignment horizontal="left" vertical="center" wrapText="1"/>
      <protection hidden="1"/>
    </xf>
    <xf numFmtId="164" fontId="18" fillId="3" borderId="12" xfId="1" applyNumberFormat="1" applyFont="1" applyFill="1" applyBorder="1" applyAlignment="1" applyProtection="1">
      <alignment horizontal="left" vertical="center" wrapText="1"/>
      <protection hidden="1"/>
    </xf>
    <xf numFmtId="164" fontId="18" fillId="0" borderId="13" xfId="1" applyNumberFormat="1" applyFont="1" applyFill="1" applyBorder="1" applyAlignment="1" applyProtection="1">
      <alignment horizontal="center" vertical="center" wrapText="1"/>
      <protection hidden="1"/>
    </xf>
    <xf numFmtId="164" fontId="18" fillId="0" borderId="13" xfId="9" applyNumberFormat="1" applyFont="1" applyFill="1" applyBorder="1" applyAlignment="1" applyProtection="1">
      <alignment horizontal="center" vertical="center"/>
      <protection hidden="1"/>
    </xf>
    <xf numFmtId="164" fontId="18" fillId="3" borderId="13" xfId="9" applyNumberFormat="1" applyFont="1" applyFill="1" applyBorder="1" applyAlignment="1" applyProtection="1">
      <alignment horizontal="center" vertical="center"/>
      <protection hidden="1"/>
    </xf>
    <xf numFmtId="164" fontId="18" fillId="4" borderId="12" xfId="1" applyNumberFormat="1" applyFont="1" applyFill="1" applyBorder="1" applyAlignment="1" applyProtection="1">
      <alignment horizontal="center" vertical="center"/>
      <protection hidden="1"/>
    </xf>
    <xf numFmtId="164" fontId="20" fillId="3" borderId="12" xfId="1" applyNumberFormat="1" applyFont="1" applyFill="1" applyBorder="1" applyAlignment="1" applyProtection="1">
      <alignment horizontal="center" vertical="center"/>
      <protection hidden="1"/>
    </xf>
    <xf numFmtId="0" fontId="19" fillId="0" borderId="13" xfId="13" applyNumberFormat="1" applyFont="1" applyBorder="1" applyProtection="1">
      <alignment horizontal="left" wrapText="1" indent="2"/>
    </xf>
    <xf numFmtId="0" fontId="19" fillId="0" borderId="13" xfId="13" applyNumberFormat="1" applyFont="1" applyFill="1" applyBorder="1" applyProtection="1">
      <alignment horizontal="left" wrapText="1" indent="2"/>
    </xf>
    <xf numFmtId="164" fontId="20" fillId="0" borderId="12" xfId="1" applyNumberFormat="1" applyFont="1" applyFill="1" applyBorder="1" applyAlignment="1" applyProtection="1">
      <alignment horizontal="center" vertical="center" wrapText="1"/>
      <protection hidden="1"/>
    </xf>
    <xf numFmtId="164" fontId="18" fillId="0" borderId="13" xfId="9" applyNumberFormat="1" applyFont="1" applyFill="1" applyBorder="1" applyAlignment="1" applyProtection="1">
      <alignment horizontal="right" vertical="center"/>
      <protection hidden="1"/>
    </xf>
    <xf numFmtId="164" fontId="20" fillId="0" borderId="12" xfId="9" applyNumberFormat="1" applyFont="1" applyFill="1" applyBorder="1" applyAlignment="1" applyProtection="1">
      <alignment horizontal="center" vertical="center"/>
      <protection hidden="1"/>
    </xf>
    <xf numFmtId="164" fontId="18" fillId="4" borderId="13" xfId="1" applyNumberFormat="1" applyFont="1" applyFill="1" applyBorder="1" applyAlignment="1" applyProtection="1">
      <alignment horizontal="center" vertical="center"/>
      <protection hidden="1"/>
    </xf>
    <xf numFmtId="164" fontId="20" fillId="3" borderId="12" xfId="9" applyNumberFormat="1" applyFont="1" applyFill="1" applyBorder="1" applyAlignment="1" applyProtection="1">
      <alignment horizontal="center" vertical="center"/>
      <protection hidden="1"/>
    </xf>
    <xf numFmtId="164" fontId="18" fillId="3" borderId="13" xfId="1" applyNumberFormat="1" applyFont="1" applyFill="1" applyBorder="1" applyAlignment="1" applyProtection="1">
      <alignment horizontal="left" vertical="center" wrapText="1"/>
      <protection hidden="1"/>
    </xf>
    <xf numFmtId="164" fontId="20" fillId="3" borderId="13" xfId="1" applyNumberFormat="1" applyFont="1" applyFill="1" applyBorder="1" applyAlignment="1" applyProtection="1">
      <alignment horizontal="center" vertical="center"/>
      <protection hidden="1"/>
    </xf>
    <xf numFmtId="164" fontId="20" fillId="0" borderId="13" xfId="1" applyNumberFormat="1" applyFont="1" applyFill="1" applyBorder="1" applyAlignment="1" applyProtection="1">
      <alignment horizontal="center" vertical="center" wrapText="1"/>
      <protection hidden="1"/>
    </xf>
    <xf numFmtId="164" fontId="20" fillId="0" borderId="12" xfId="1" applyNumberFormat="1" applyFont="1" applyFill="1" applyBorder="1" applyAlignment="1" applyProtection="1">
      <alignment horizontal="center" vertical="center"/>
      <protection hidden="1"/>
    </xf>
    <xf numFmtId="164" fontId="18" fillId="3" borderId="14" xfId="1" applyNumberFormat="1" applyFont="1" applyFill="1" applyBorder="1" applyAlignment="1" applyProtection="1">
      <alignment horizontal="center" vertical="center"/>
      <protection hidden="1"/>
    </xf>
    <xf numFmtId="165" fontId="18" fillId="3" borderId="15" xfId="9" applyNumberFormat="1" applyFont="1" applyFill="1" applyBorder="1" applyAlignment="1" applyProtection="1">
      <alignment horizontal="center" vertical="center"/>
      <protection hidden="1"/>
    </xf>
    <xf numFmtId="164" fontId="18" fillId="3" borderId="16" xfId="1" applyNumberFormat="1" applyFont="1" applyFill="1" applyBorder="1" applyAlignment="1" applyProtection="1">
      <alignment horizontal="center" vertical="center"/>
      <protection hidden="1"/>
    </xf>
    <xf numFmtId="165" fontId="18" fillId="3" borderId="17" xfId="9" applyNumberFormat="1" applyFont="1" applyFill="1" applyBorder="1" applyAlignment="1" applyProtection="1">
      <alignment horizontal="center" vertical="center"/>
      <protection hidden="1"/>
    </xf>
    <xf numFmtId="49" fontId="19" fillId="0" borderId="14" xfId="12" applyNumberFormat="1" applyFont="1" applyBorder="1" applyProtection="1">
      <alignment horizontal="center"/>
    </xf>
    <xf numFmtId="165" fontId="18" fillId="3" borderId="15" xfId="1" applyNumberFormat="1" applyFont="1" applyFill="1" applyBorder="1" applyAlignment="1" applyProtection="1">
      <alignment horizontal="center" vertical="center"/>
      <protection hidden="1"/>
    </xf>
    <xf numFmtId="164" fontId="20" fillId="3" borderId="18" xfId="1" applyNumberFormat="1" applyFont="1" applyFill="1" applyBorder="1" applyAlignment="1" applyProtection="1">
      <alignment horizontal="center" vertical="center"/>
      <protection hidden="1"/>
    </xf>
    <xf numFmtId="165" fontId="20" fillId="3" borderId="19" xfId="1" applyNumberFormat="1" applyFont="1" applyFill="1" applyBorder="1" applyAlignment="1" applyProtection="1">
      <alignment horizontal="center" vertical="center"/>
      <protection hidden="1"/>
    </xf>
    <xf numFmtId="164" fontId="18" fillId="3" borderId="18" xfId="1" applyNumberFormat="1" applyFont="1" applyFill="1" applyBorder="1" applyAlignment="1" applyProtection="1">
      <alignment horizontal="center" vertical="center"/>
      <protection hidden="1"/>
    </xf>
    <xf numFmtId="165" fontId="18" fillId="3" borderId="19" xfId="1" applyNumberFormat="1" applyFont="1" applyFill="1" applyBorder="1" applyAlignment="1" applyProtection="1">
      <alignment horizontal="center" vertical="center"/>
      <protection hidden="1"/>
    </xf>
    <xf numFmtId="165" fontId="18" fillId="3" borderId="17" xfId="1" applyNumberFormat="1" applyFont="1" applyFill="1" applyBorder="1" applyAlignment="1" applyProtection="1">
      <alignment horizontal="center" vertical="center"/>
      <protection hidden="1"/>
    </xf>
    <xf numFmtId="164" fontId="20" fillId="3" borderId="14" xfId="1" applyNumberFormat="1" applyFont="1" applyFill="1" applyBorder="1" applyAlignment="1" applyProtection="1">
      <alignment horizontal="center" vertical="center"/>
      <protection hidden="1"/>
    </xf>
    <xf numFmtId="165" fontId="20" fillId="3" borderId="15" xfId="1" applyNumberFormat="1" applyFont="1" applyFill="1" applyBorder="1" applyAlignment="1" applyProtection="1">
      <alignment horizontal="center" vertical="center"/>
      <protection hidden="1"/>
    </xf>
    <xf numFmtId="164" fontId="20" fillId="0" borderId="18" xfId="1" applyNumberFormat="1" applyFont="1" applyFill="1" applyBorder="1" applyAlignment="1" applyProtection="1">
      <alignment horizontal="center" vertical="center" wrapText="1"/>
      <protection hidden="1"/>
    </xf>
    <xf numFmtId="164" fontId="18" fillId="0" borderId="16" xfId="1" applyNumberFormat="1" applyFont="1" applyFill="1" applyBorder="1" applyAlignment="1" applyProtection="1">
      <alignment horizontal="center" vertical="center" wrapText="1"/>
      <protection hidden="1"/>
    </xf>
    <xf numFmtId="164" fontId="20" fillId="3" borderId="16" xfId="1" applyNumberFormat="1" applyFont="1" applyFill="1" applyBorder="1" applyAlignment="1" applyProtection="1">
      <alignment horizontal="center" vertical="center"/>
      <protection hidden="1"/>
    </xf>
    <xf numFmtId="165" fontId="20" fillId="3" borderId="17" xfId="1" applyNumberFormat="1" applyFont="1" applyFill="1" applyBorder="1" applyAlignment="1" applyProtection="1">
      <alignment horizontal="center" vertical="center"/>
      <protection hidden="1"/>
    </xf>
    <xf numFmtId="164" fontId="20" fillId="3" borderId="20" xfId="1" applyNumberFormat="1" applyFont="1" applyFill="1" applyBorder="1" applyAlignment="1" applyProtection="1">
      <alignment horizontal="center" vertical="center"/>
      <protection hidden="1"/>
    </xf>
    <xf numFmtId="164" fontId="20" fillId="3" borderId="21" xfId="1" applyNumberFormat="1" applyFont="1" applyFill="1" applyBorder="1" applyAlignment="1" applyProtection="1">
      <alignment horizontal="left" vertical="center" wrapText="1"/>
      <protection hidden="1"/>
    </xf>
    <xf numFmtId="164" fontId="20" fillId="0" borderId="21" xfId="1" applyNumberFormat="1" applyFont="1" applyFill="1" applyBorder="1" applyAlignment="1" applyProtection="1">
      <alignment horizontal="center" vertical="center" wrapText="1"/>
      <protection hidden="1"/>
    </xf>
    <xf numFmtId="164" fontId="20" fillId="0" borderId="21" xfId="1" applyNumberFormat="1" applyFont="1" applyFill="1" applyBorder="1" applyAlignment="1" applyProtection="1">
      <alignment horizontal="center" vertical="center"/>
      <protection hidden="1"/>
    </xf>
    <xf numFmtId="164" fontId="20" fillId="3" borderId="21" xfId="1" applyNumberFormat="1" applyFont="1" applyFill="1" applyBorder="1" applyAlignment="1" applyProtection="1">
      <alignment horizontal="center" vertical="center"/>
      <protection hidden="1"/>
    </xf>
    <xf numFmtId="165" fontId="20" fillId="3" borderId="22" xfId="1" applyNumberFormat="1" applyFont="1" applyFill="1" applyBorder="1" applyAlignment="1" applyProtection="1">
      <alignment horizontal="center" vertical="center"/>
      <protection hidden="1"/>
    </xf>
    <xf numFmtId="164" fontId="20" fillId="0" borderId="21" xfId="9" applyNumberFormat="1" applyFont="1" applyFill="1" applyBorder="1" applyAlignment="1" applyProtection="1">
      <alignment horizontal="center" vertical="center"/>
      <protection hidden="1"/>
    </xf>
    <xf numFmtId="164" fontId="20" fillId="3" borderId="21" xfId="9" applyNumberFormat="1" applyFont="1" applyFill="1" applyBorder="1" applyAlignment="1" applyProtection="1">
      <alignment horizontal="center" vertical="center"/>
      <protection hidden="1"/>
    </xf>
    <xf numFmtId="164" fontId="18" fillId="5" borderId="12" xfId="1" applyNumberFormat="1" applyFont="1" applyFill="1" applyBorder="1" applyAlignment="1" applyProtection="1">
      <alignment horizontal="center" vertical="center" wrapText="1"/>
      <protection hidden="1"/>
    </xf>
    <xf numFmtId="164" fontId="18" fillId="5" borderId="12" xfId="9" applyNumberFormat="1" applyFont="1" applyFill="1" applyBorder="1" applyAlignment="1" applyProtection="1">
      <alignment horizontal="center" vertical="center"/>
      <protection hidden="1"/>
    </xf>
    <xf numFmtId="164" fontId="20" fillId="5" borderId="4" xfId="9" applyNumberFormat="1" applyFont="1" applyFill="1" applyBorder="1" applyAlignment="1" applyProtection="1">
      <alignment horizontal="center" vertical="center"/>
      <protection hidden="1"/>
    </xf>
    <xf numFmtId="164" fontId="18" fillId="6" borderId="2" xfId="1" applyNumberFormat="1" applyFont="1" applyFill="1" applyBorder="1" applyAlignment="1" applyProtection="1">
      <alignment horizontal="left" vertical="center" wrapText="1"/>
      <protection hidden="1"/>
    </xf>
    <xf numFmtId="164" fontId="18" fillId="6" borderId="2" xfId="1" applyNumberFormat="1" applyFont="1" applyFill="1" applyBorder="1" applyAlignment="1" applyProtection="1">
      <alignment horizontal="center" vertical="center"/>
      <protection hidden="1"/>
    </xf>
    <xf numFmtId="165" fontId="18" fillId="6" borderId="2" xfId="1" applyNumberFormat="1" applyFont="1" applyFill="1" applyBorder="1" applyAlignment="1" applyProtection="1">
      <alignment horizontal="center" vertical="center"/>
      <protection hidden="1"/>
    </xf>
    <xf numFmtId="164" fontId="18" fillId="6" borderId="2" xfId="1" applyNumberFormat="1" applyFont="1" applyFill="1" applyBorder="1" applyAlignment="1" applyProtection="1">
      <alignment horizontal="center" vertical="center" wrapText="1"/>
      <protection hidden="1"/>
    </xf>
    <xf numFmtId="164" fontId="2" fillId="0" borderId="8" xfId="1" applyNumberFormat="1" applyFont="1" applyFill="1" applyBorder="1" applyAlignment="1" applyProtection="1">
      <alignment horizontal="center" vertical="center"/>
      <protection hidden="1"/>
    </xf>
    <xf numFmtId="164" fontId="2" fillId="0" borderId="9" xfId="1" applyNumberFormat="1" applyFont="1" applyFill="1" applyBorder="1" applyAlignment="1" applyProtection="1">
      <alignment horizontal="center" vertical="center"/>
      <protection hidden="1"/>
    </xf>
    <xf numFmtId="164" fontId="2" fillId="0" borderId="7" xfId="1" applyNumberFormat="1" applyFont="1" applyFill="1" applyBorder="1" applyAlignment="1" applyProtection="1">
      <alignment horizontal="center" vertical="center"/>
      <protection hidden="1"/>
    </xf>
    <xf numFmtId="0" fontId="18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8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8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1" applyNumberFormat="1" applyFont="1" applyFill="1" applyAlignment="1" applyProtection="1">
      <alignment horizontal="center" wrapText="1"/>
      <protection hidden="1"/>
    </xf>
    <xf numFmtId="0" fontId="18" fillId="0" borderId="1" xfId="1" applyNumberFormat="1" applyFont="1" applyFill="1" applyBorder="1" applyAlignment="1" applyProtection="1">
      <alignment horizontal="center" vertical="center"/>
      <protection hidden="1"/>
    </xf>
    <xf numFmtId="0" fontId="18" fillId="0" borderId="3" xfId="1" applyNumberFormat="1" applyFont="1" applyFill="1" applyBorder="1" applyAlignment="1" applyProtection="1">
      <alignment horizontal="center" vertical="center"/>
      <protection hidden="1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</cellXfs>
  <cellStyles count="15">
    <cellStyle name="Excel Built-in Normal" xfId="10"/>
    <cellStyle name="xl31" xfId="13"/>
    <cellStyle name="xl43" xfId="12"/>
    <cellStyle name="xl46" xfId="11"/>
    <cellStyle name="Обычный" xfId="0" builtinId="0"/>
    <cellStyle name="Обычный 2" xfId="1"/>
    <cellStyle name="Обычный 2 2" xfId="2"/>
    <cellStyle name="Обычный 2 3" xfId="3"/>
    <cellStyle name="Обычный 2 4" xfId="4"/>
    <cellStyle name="Обычный 2 5" xfId="5"/>
    <cellStyle name="Обычный 2 6" xfId="6"/>
    <cellStyle name="Обычный 2 7" xfId="7"/>
    <cellStyle name="Обычный 2 8" xfId="8"/>
    <cellStyle name="Обычный 2 9" xfId="9"/>
    <cellStyle name="Финансовый" xfId="1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2"/>
  <sheetViews>
    <sheetView showGridLines="0" tabSelected="1" view="pageBreakPreview" zoomScale="70" zoomScaleNormal="100" zoomScaleSheetLayoutView="70" workbookViewId="0">
      <selection activeCell="M59" sqref="M59"/>
    </sheetView>
  </sheetViews>
  <sheetFormatPr defaultColWidth="9.140625" defaultRowHeight="12.75" x14ac:dyDescent="0.2"/>
  <cols>
    <col min="1" max="1" width="33.5703125" style="1" bestFit="1" customWidth="1"/>
    <col min="2" max="2" width="59.140625" style="1" customWidth="1"/>
    <col min="3" max="4" width="25.28515625" style="1" bestFit="1" customWidth="1"/>
    <col min="5" max="5" width="23.28515625" style="1" customWidth="1"/>
    <col min="6" max="6" width="16.85546875" style="1" customWidth="1"/>
    <col min="7" max="7" width="9.140625" style="12" customWidth="1"/>
    <col min="8" max="8" width="19.5703125" style="12" customWidth="1"/>
    <col min="9" max="234" width="9.140625" style="1" customWidth="1"/>
    <col min="235" max="16384" width="9.140625" style="1"/>
  </cols>
  <sheetData>
    <row r="1" spans="1:8" ht="51" customHeight="1" x14ac:dyDescent="0.3">
      <c r="A1" s="87" t="s">
        <v>117</v>
      </c>
      <c r="B1" s="87"/>
      <c r="C1" s="87"/>
      <c r="D1" s="87"/>
      <c r="E1" s="87"/>
      <c r="F1" s="87"/>
    </row>
    <row r="2" spans="1:8" ht="12.75" customHeight="1" thickBot="1" x14ac:dyDescent="0.3">
      <c r="A2" s="4"/>
      <c r="B2" s="5"/>
      <c r="C2" s="5"/>
      <c r="D2" s="3"/>
      <c r="E2" s="3"/>
      <c r="F2" s="3" t="s">
        <v>109</v>
      </c>
    </row>
    <row r="3" spans="1:8" ht="48.75" customHeight="1" thickBot="1" x14ac:dyDescent="0.25">
      <c r="A3" s="88" t="s">
        <v>0</v>
      </c>
      <c r="B3" s="88" t="s">
        <v>1</v>
      </c>
      <c r="C3" s="84" t="s">
        <v>116</v>
      </c>
      <c r="D3" s="86" t="s">
        <v>119</v>
      </c>
      <c r="E3" s="90" t="s">
        <v>118</v>
      </c>
      <c r="F3" s="91"/>
    </row>
    <row r="4" spans="1:8" ht="45.75" customHeight="1" thickBot="1" x14ac:dyDescent="0.25">
      <c r="A4" s="89"/>
      <c r="B4" s="89"/>
      <c r="C4" s="85"/>
      <c r="D4" s="86"/>
      <c r="E4" s="10" t="s">
        <v>112</v>
      </c>
      <c r="F4" s="10" t="s">
        <v>113</v>
      </c>
    </row>
    <row r="5" spans="1:8" ht="12.75" customHeight="1" thickBot="1" x14ac:dyDescent="0.25">
      <c r="A5" s="81"/>
      <c r="B5" s="82"/>
      <c r="C5" s="82"/>
      <c r="D5" s="82"/>
      <c r="E5" s="82"/>
      <c r="F5" s="83"/>
    </row>
    <row r="6" spans="1:8" ht="38.25" thickBot="1" x14ac:dyDescent="0.25">
      <c r="A6" s="7" t="s">
        <v>2</v>
      </c>
      <c r="B6" s="8" t="s">
        <v>3</v>
      </c>
      <c r="C6" s="25">
        <f>+C8+C9+C10+C30+C34+C38+C41+C42+C43+C44+C45+C46+C47+C48+C49</f>
        <v>14164358939.290003</v>
      </c>
      <c r="D6" s="7">
        <f>+D8+D9+D10+D30+D34+D38+D41+D42+D43+D44+D45+D46+D47+D48+D49</f>
        <v>12281768206.169998</v>
      </c>
      <c r="E6" s="7">
        <f>D6-C6</f>
        <v>-1882590733.1200047</v>
      </c>
      <c r="F6" s="11">
        <f>D6/C6*100</f>
        <v>86.708959147470097</v>
      </c>
      <c r="G6" s="14"/>
    </row>
    <row r="7" spans="1:8" ht="19.5" thickBot="1" x14ac:dyDescent="0.25">
      <c r="A7" s="26" t="s">
        <v>4</v>
      </c>
      <c r="B7" s="77" t="s">
        <v>5</v>
      </c>
      <c r="C7" s="78">
        <f>C8+C9</f>
        <v>7947640835.21</v>
      </c>
      <c r="D7" s="78">
        <f>D8+D9</f>
        <v>7098337415.2299995</v>
      </c>
      <c r="E7" s="80">
        <f t="shared" ref="E7:E62" si="0">D7-C7</f>
        <v>-849303419.9800005</v>
      </c>
      <c r="F7" s="79">
        <f t="shared" ref="F7:F10" si="1">D7/C7*100</f>
        <v>89.313766970729503</v>
      </c>
      <c r="G7" s="14"/>
    </row>
    <row r="8" spans="1:8" s="2" customFormat="1" ht="18.75" x14ac:dyDescent="0.2">
      <c r="A8" s="49" t="s">
        <v>6</v>
      </c>
      <c r="B8" s="27" t="s">
        <v>7</v>
      </c>
      <c r="C8" s="28">
        <v>6118257799.1999998</v>
      </c>
      <c r="D8" s="29">
        <v>4302373264.8299999</v>
      </c>
      <c r="E8" s="30">
        <f t="shared" si="0"/>
        <v>-1815884534.3699999</v>
      </c>
      <c r="F8" s="50">
        <f t="shared" si="1"/>
        <v>70.320235041298233</v>
      </c>
      <c r="G8" s="14"/>
      <c r="H8" s="13"/>
    </row>
    <row r="9" spans="1:8" s="2" customFormat="1" ht="19.5" thickBot="1" x14ac:dyDescent="0.25">
      <c r="A9" s="51" t="s">
        <v>8</v>
      </c>
      <c r="B9" s="31" t="s">
        <v>9</v>
      </c>
      <c r="C9" s="33">
        <v>1829383036.01</v>
      </c>
      <c r="D9" s="34">
        <v>2795964150.4000001</v>
      </c>
      <c r="E9" s="35">
        <f t="shared" si="0"/>
        <v>966581114.3900001</v>
      </c>
      <c r="F9" s="52">
        <f t="shared" si="1"/>
        <v>152.83645334867509</v>
      </c>
      <c r="G9" s="14"/>
      <c r="H9" s="13"/>
    </row>
    <row r="10" spans="1:8" ht="90" customHeight="1" thickBot="1" x14ac:dyDescent="0.25">
      <c r="A10" s="78" t="s">
        <v>10</v>
      </c>
      <c r="B10" s="77" t="s">
        <v>11</v>
      </c>
      <c r="C10" s="78">
        <f>C12+C13+C14+C15+C16+C17+C18+C21+C24+C27</f>
        <v>1146672269.48</v>
      </c>
      <c r="D10" s="78">
        <f>D12+D13+D14+D15+D16+D17+D18+D21+D24+D27</f>
        <v>1245176260.5</v>
      </c>
      <c r="E10" s="78">
        <f t="shared" si="0"/>
        <v>98503991.019999981</v>
      </c>
      <c r="F10" s="79">
        <f t="shared" si="1"/>
        <v>108.59042235883756</v>
      </c>
      <c r="G10" s="14"/>
    </row>
    <row r="11" spans="1:8" s="2" customFormat="1" ht="56.25" hidden="1" x14ac:dyDescent="0.3">
      <c r="A11" s="53" t="s">
        <v>73</v>
      </c>
      <c r="B11" s="32" t="s">
        <v>74</v>
      </c>
      <c r="C11" s="74">
        <v>5295655.05</v>
      </c>
      <c r="D11" s="75">
        <v>6993218.8600000003</v>
      </c>
      <c r="E11" s="36">
        <f t="shared" si="0"/>
        <v>1697563.8100000005</v>
      </c>
      <c r="F11" s="54">
        <f>D11/C11*100</f>
        <v>132.05578524228085</v>
      </c>
      <c r="G11" s="14"/>
      <c r="H11" s="16"/>
    </row>
    <row r="12" spans="1:8" s="2" customFormat="1" ht="57" customHeight="1" x14ac:dyDescent="0.2">
      <c r="A12" s="55" t="s">
        <v>73</v>
      </c>
      <c r="B12" s="18" t="s">
        <v>74</v>
      </c>
      <c r="C12" s="20">
        <v>5295655.05</v>
      </c>
      <c r="D12" s="20">
        <v>6993218.8600000003</v>
      </c>
      <c r="E12" s="9">
        <f t="shared" si="0"/>
        <v>1697563.8100000005</v>
      </c>
      <c r="F12" s="56">
        <f t="shared" ref="F12:F62" si="2">D12/C12*100</f>
        <v>132.05578524228085</v>
      </c>
      <c r="G12" s="14"/>
      <c r="H12" s="17"/>
    </row>
    <row r="13" spans="1:8" s="2" customFormat="1" ht="318.75" x14ac:dyDescent="0.2">
      <c r="A13" s="55" t="s">
        <v>75</v>
      </c>
      <c r="B13" s="18" t="s">
        <v>76</v>
      </c>
      <c r="C13" s="20">
        <v>169890232.66</v>
      </c>
      <c r="D13" s="15">
        <v>165325659.63</v>
      </c>
      <c r="E13" s="9">
        <f t="shared" si="0"/>
        <v>-4564573.0300000012</v>
      </c>
      <c r="F13" s="56">
        <f t="shared" si="2"/>
        <v>97.313222214996287</v>
      </c>
      <c r="G13" s="13"/>
      <c r="H13" s="13"/>
    </row>
    <row r="14" spans="1:8" s="2" customFormat="1" ht="237" customHeight="1" x14ac:dyDescent="0.2">
      <c r="A14" s="55" t="s">
        <v>77</v>
      </c>
      <c r="B14" s="18" t="s">
        <v>78</v>
      </c>
      <c r="C14" s="20">
        <v>608792.06999999995</v>
      </c>
      <c r="D14" s="15">
        <v>392346.89</v>
      </c>
      <c r="E14" s="9">
        <f t="shared" si="0"/>
        <v>-216445.17999999993</v>
      </c>
      <c r="F14" s="56">
        <f t="shared" si="2"/>
        <v>64.446780655339367</v>
      </c>
      <c r="G14" s="13"/>
      <c r="H14" s="13"/>
    </row>
    <row r="15" spans="1:8" s="2" customFormat="1" ht="206.25" x14ac:dyDescent="0.2">
      <c r="A15" s="55" t="s">
        <v>102</v>
      </c>
      <c r="B15" s="18" t="s">
        <v>79</v>
      </c>
      <c r="C15" s="20">
        <v>-1830.35</v>
      </c>
      <c r="D15" s="15">
        <v>706.9</v>
      </c>
      <c r="E15" s="9">
        <f t="shared" si="0"/>
        <v>2537.25</v>
      </c>
      <c r="F15" s="56">
        <f t="shared" si="2"/>
        <v>-38.621028764990299</v>
      </c>
      <c r="G15" s="13"/>
      <c r="H15" s="13"/>
    </row>
    <row r="16" spans="1:8" s="2" customFormat="1" ht="168.75" x14ac:dyDescent="0.2">
      <c r="A16" s="55" t="s">
        <v>103</v>
      </c>
      <c r="B16" s="18" t="s">
        <v>80</v>
      </c>
      <c r="C16" s="20">
        <v>-3230.91</v>
      </c>
      <c r="D16" s="15">
        <v>21264.42</v>
      </c>
      <c r="E16" s="9">
        <f t="shared" si="0"/>
        <v>24495.329999999998</v>
      </c>
      <c r="F16" s="56">
        <f t="shared" si="2"/>
        <v>-658.15575178510073</v>
      </c>
      <c r="G16" s="13"/>
      <c r="H16" s="13"/>
    </row>
    <row r="17" spans="1:8" s="2" customFormat="1" ht="168.75" x14ac:dyDescent="0.2">
      <c r="A17" s="55" t="s">
        <v>104</v>
      </c>
      <c r="B17" s="18" t="s">
        <v>89</v>
      </c>
      <c r="C17" s="20">
        <v>239885.13</v>
      </c>
      <c r="D17" s="15">
        <v>255001.89</v>
      </c>
      <c r="E17" s="9">
        <f t="shared" si="0"/>
        <v>15116.760000000009</v>
      </c>
      <c r="F17" s="56">
        <f t="shared" si="2"/>
        <v>106.30166613495385</v>
      </c>
      <c r="G17" s="13"/>
      <c r="H17" s="13"/>
    </row>
    <row r="18" spans="1:8" s="2" customFormat="1" ht="111" customHeight="1" x14ac:dyDescent="0.2">
      <c r="A18" s="55" t="s">
        <v>105</v>
      </c>
      <c r="B18" s="18" t="s">
        <v>90</v>
      </c>
      <c r="C18" s="20">
        <v>498987727</v>
      </c>
      <c r="D18" s="15">
        <v>525675789.69999999</v>
      </c>
      <c r="E18" s="9">
        <f t="shared" si="0"/>
        <v>26688062.699999988</v>
      </c>
      <c r="F18" s="56">
        <f t="shared" si="2"/>
        <v>105.34844070423399</v>
      </c>
      <c r="G18" s="13"/>
      <c r="H18" s="13"/>
    </row>
    <row r="19" spans="1:8" s="2" customFormat="1" ht="187.5" hidden="1" x14ac:dyDescent="0.2">
      <c r="A19" s="55" t="s">
        <v>81</v>
      </c>
      <c r="B19" s="18" t="s">
        <v>91</v>
      </c>
      <c r="C19" s="20">
        <v>309284091.95999998</v>
      </c>
      <c r="D19" s="76">
        <v>323439048.13999999</v>
      </c>
      <c r="E19" s="9">
        <f t="shared" si="0"/>
        <v>14154956.180000007</v>
      </c>
      <c r="F19" s="56">
        <f t="shared" si="2"/>
        <v>104.57668420328281</v>
      </c>
      <c r="G19" s="13"/>
      <c r="H19" s="13"/>
    </row>
    <row r="20" spans="1:8" s="2" customFormat="1" ht="187.5" hidden="1" x14ac:dyDescent="0.2">
      <c r="A20" s="55" t="s">
        <v>82</v>
      </c>
      <c r="B20" s="18" t="s">
        <v>92</v>
      </c>
      <c r="C20" s="20">
        <v>189703635.03999999</v>
      </c>
      <c r="D20" s="76">
        <v>202236741.56</v>
      </c>
      <c r="E20" s="9">
        <f t="shared" si="0"/>
        <v>12533106.520000011</v>
      </c>
      <c r="F20" s="56">
        <f t="shared" si="2"/>
        <v>106.6066770504199</v>
      </c>
      <c r="G20" s="13"/>
      <c r="H20" s="13"/>
    </row>
    <row r="21" spans="1:8" s="2" customFormat="1" ht="131.25" x14ac:dyDescent="0.2">
      <c r="A21" s="55" t="s">
        <v>106</v>
      </c>
      <c r="B21" s="18" t="s">
        <v>93</v>
      </c>
      <c r="C21" s="20">
        <v>2047914.72</v>
      </c>
      <c r="D21" s="15">
        <v>2765698.09</v>
      </c>
      <c r="E21" s="9">
        <f t="shared" si="0"/>
        <v>717783.36999999988</v>
      </c>
      <c r="F21" s="56">
        <f t="shared" si="2"/>
        <v>135.04947559535097</v>
      </c>
      <c r="G21" s="13"/>
      <c r="H21" s="13"/>
    </row>
    <row r="22" spans="1:8" s="2" customFormat="1" ht="206.25" hidden="1" x14ac:dyDescent="0.2">
      <c r="A22" s="55" t="s">
        <v>83</v>
      </c>
      <c r="B22" s="18" t="s">
        <v>94</v>
      </c>
      <c r="C22" s="20">
        <v>1269344.72</v>
      </c>
      <c r="D22" s="76">
        <v>1701685.33</v>
      </c>
      <c r="E22" s="9">
        <f t="shared" si="0"/>
        <v>432340.6100000001</v>
      </c>
      <c r="F22" s="56">
        <f t="shared" si="2"/>
        <v>134.06014167688033</v>
      </c>
      <c r="G22" s="13"/>
      <c r="H22" s="13"/>
    </row>
    <row r="23" spans="1:8" s="2" customFormat="1" ht="206.25" hidden="1" x14ac:dyDescent="0.2">
      <c r="A23" s="55" t="s">
        <v>84</v>
      </c>
      <c r="B23" s="18" t="s">
        <v>95</v>
      </c>
      <c r="C23" s="20">
        <v>778570</v>
      </c>
      <c r="D23" s="15">
        <v>1064012.76</v>
      </c>
      <c r="E23" s="9">
        <f t="shared" si="0"/>
        <v>285442.76</v>
      </c>
      <c r="F23" s="56">
        <f t="shared" si="2"/>
        <v>136.66244011456902</v>
      </c>
      <c r="G23" s="13"/>
      <c r="H23" s="13"/>
    </row>
    <row r="24" spans="1:8" s="2" customFormat="1" ht="112.5" x14ac:dyDescent="0.2">
      <c r="A24" s="55" t="s">
        <v>107</v>
      </c>
      <c r="B24" s="18" t="s">
        <v>96</v>
      </c>
      <c r="C24" s="20">
        <v>533549820.11000001</v>
      </c>
      <c r="D24" s="15">
        <v>599557562.37</v>
      </c>
      <c r="E24" s="9">
        <f t="shared" si="0"/>
        <v>66007742.25999999</v>
      </c>
      <c r="F24" s="56">
        <f t="shared" si="2"/>
        <v>112.37142995313754</v>
      </c>
      <c r="G24" s="13"/>
      <c r="H24" s="13"/>
    </row>
    <row r="25" spans="1:8" s="2" customFormat="1" ht="187.5" hidden="1" x14ac:dyDescent="0.2">
      <c r="A25" s="55" t="s">
        <v>85</v>
      </c>
      <c r="B25" s="18" t="s">
        <v>97</v>
      </c>
      <c r="C25" s="20">
        <v>330706473.69999999</v>
      </c>
      <c r="D25" s="76">
        <v>368897200.66000003</v>
      </c>
      <c r="E25" s="9">
        <f t="shared" si="0"/>
        <v>38190726.960000038</v>
      </c>
      <c r="F25" s="56">
        <f t="shared" si="2"/>
        <v>111.54822478456974</v>
      </c>
      <c r="G25" s="13"/>
      <c r="H25" s="13"/>
    </row>
    <row r="26" spans="1:8" s="2" customFormat="1" ht="187.5" hidden="1" x14ac:dyDescent="0.2">
      <c r="A26" s="55" t="s">
        <v>86</v>
      </c>
      <c r="B26" s="18" t="s">
        <v>98</v>
      </c>
      <c r="C26" s="20">
        <v>202843346.41</v>
      </c>
      <c r="D26" s="76">
        <v>230660361.71000001</v>
      </c>
      <c r="E26" s="9">
        <f t="shared" si="0"/>
        <v>27817015.300000012</v>
      </c>
      <c r="F26" s="56">
        <f t="shared" si="2"/>
        <v>113.71354584329055</v>
      </c>
      <c r="G26" s="13"/>
      <c r="H26" s="13"/>
    </row>
    <row r="27" spans="1:8" s="2" customFormat="1" ht="119.25" customHeight="1" thickBot="1" x14ac:dyDescent="0.25">
      <c r="A27" s="55" t="s">
        <v>108</v>
      </c>
      <c r="B27" s="18" t="s">
        <v>99</v>
      </c>
      <c r="C27" s="20">
        <v>-63942696</v>
      </c>
      <c r="D27" s="15">
        <v>-55810988.25</v>
      </c>
      <c r="E27" s="9">
        <f t="shared" si="0"/>
        <v>8131707.75</v>
      </c>
      <c r="F27" s="56">
        <f t="shared" si="2"/>
        <v>87.282819995578535</v>
      </c>
      <c r="G27" s="13"/>
      <c r="H27" s="13"/>
    </row>
    <row r="28" spans="1:8" s="2" customFormat="1" ht="187.5" hidden="1" x14ac:dyDescent="0.3">
      <c r="A28" s="57" t="s">
        <v>87</v>
      </c>
      <c r="B28" s="21" t="s">
        <v>100</v>
      </c>
      <c r="C28" s="22">
        <v>-39633156.5</v>
      </c>
      <c r="D28" s="23">
        <v>-34339517.380000003</v>
      </c>
      <c r="E28" s="6">
        <f t="shared" si="0"/>
        <v>5293639.1199999973</v>
      </c>
      <c r="F28" s="58">
        <f t="shared" si="2"/>
        <v>86.643407723530686</v>
      </c>
      <c r="G28" s="13"/>
      <c r="H28" s="13"/>
    </row>
    <row r="29" spans="1:8" s="2" customFormat="1" ht="188.25" hidden="1" thickBot="1" x14ac:dyDescent="0.35">
      <c r="A29" s="51" t="s">
        <v>88</v>
      </c>
      <c r="B29" s="38" t="s">
        <v>101</v>
      </c>
      <c r="C29" s="39">
        <v>-24309539.5</v>
      </c>
      <c r="D29" s="41">
        <v>-21471470.870000001</v>
      </c>
      <c r="E29" s="43">
        <f t="shared" si="0"/>
        <v>2838068.629999999</v>
      </c>
      <c r="F29" s="59">
        <f t="shared" si="2"/>
        <v>88.325288391415242</v>
      </c>
      <c r="G29" s="13"/>
      <c r="H29" s="13"/>
    </row>
    <row r="30" spans="1:8" ht="19.5" thickBot="1" x14ac:dyDescent="0.25">
      <c r="A30" s="78" t="s">
        <v>12</v>
      </c>
      <c r="B30" s="77" t="s">
        <v>13</v>
      </c>
      <c r="C30" s="78">
        <f>+C31+C32+C33</f>
        <v>269211196.89999998</v>
      </c>
      <c r="D30" s="78">
        <f>+D31+D32+D33</f>
        <v>360636918.06999999</v>
      </c>
      <c r="E30" s="78">
        <f>D30-C30</f>
        <v>91425721.170000017</v>
      </c>
      <c r="F30" s="79">
        <f t="shared" si="2"/>
        <v>133.96059384705333</v>
      </c>
    </row>
    <row r="31" spans="1:8" s="2" customFormat="1" ht="37.5" x14ac:dyDescent="0.2">
      <c r="A31" s="60" t="s">
        <v>14</v>
      </c>
      <c r="B31" s="27" t="s">
        <v>15</v>
      </c>
      <c r="C31" s="40">
        <v>247509144.66</v>
      </c>
      <c r="D31" s="42">
        <v>322144437.20999998</v>
      </c>
      <c r="E31" s="44">
        <f t="shared" si="0"/>
        <v>74635292.549999982</v>
      </c>
      <c r="F31" s="61">
        <f t="shared" si="2"/>
        <v>130.15455960325244</v>
      </c>
      <c r="G31" s="13"/>
      <c r="H31" s="13"/>
    </row>
    <row r="32" spans="1:8" s="2" customFormat="1" ht="19.5" thickBot="1" x14ac:dyDescent="0.25">
      <c r="A32" s="62" t="s">
        <v>70</v>
      </c>
      <c r="B32" s="18" t="s">
        <v>69</v>
      </c>
      <c r="C32" s="20">
        <v>21702052.239999998</v>
      </c>
      <c r="D32" s="15">
        <v>38492480.850000001</v>
      </c>
      <c r="E32" s="9">
        <f t="shared" si="0"/>
        <v>16790428.610000003</v>
      </c>
      <c r="F32" s="56">
        <f t="shared" si="2"/>
        <v>177.36793011240121</v>
      </c>
      <c r="G32" s="13"/>
      <c r="H32" s="13"/>
    </row>
    <row r="33" spans="1:8" s="2" customFormat="1" ht="19.5" hidden="1" thickBot="1" x14ac:dyDescent="0.25">
      <c r="A33" s="63" t="s">
        <v>110</v>
      </c>
      <c r="B33" s="45" t="s">
        <v>111</v>
      </c>
      <c r="C33" s="34">
        <v>0</v>
      </c>
      <c r="D33" s="34">
        <v>0.01</v>
      </c>
      <c r="E33" s="43">
        <f t="shared" si="0"/>
        <v>0.01</v>
      </c>
      <c r="F33" s="59" t="e">
        <f t="shared" si="2"/>
        <v>#DIV/0!</v>
      </c>
      <c r="G33" s="13"/>
      <c r="H33" s="13"/>
    </row>
    <row r="34" spans="1:8" ht="19.5" thickBot="1" x14ac:dyDescent="0.25">
      <c r="A34" s="78" t="s">
        <v>16</v>
      </c>
      <c r="B34" s="77" t="s">
        <v>17</v>
      </c>
      <c r="C34" s="78">
        <f>C35+C36+C37</f>
        <v>4499825885.5699997</v>
      </c>
      <c r="D34" s="78">
        <f>D35+D36+D37</f>
        <v>2720599793.5500002</v>
      </c>
      <c r="E34" s="78">
        <f t="shared" si="0"/>
        <v>-1779226092.0199995</v>
      </c>
      <c r="F34" s="79">
        <f t="shared" si="2"/>
        <v>60.46011251845087</v>
      </c>
    </row>
    <row r="35" spans="1:8" s="2" customFormat="1" ht="18.75" x14ac:dyDescent="0.2">
      <c r="A35" s="60" t="s">
        <v>18</v>
      </c>
      <c r="B35" s="27" t="s">
        <v>19</v>
      </c>
      <c r="C35" s="40">
        <v>4377713437.3299999</v>
      </c>
      <c r="D35" s="42">
        <v>2578873622.6100001</v>
      </c>
      <c r="E35" s="44">
        <f t="shared" si="0"/>
        <v>-1798839814.7199998</v>
      </c>
      <c r="F35" s="61">
        <f t="shared" si="2"/>
        <v>58.909146510578239</v>
      </c>
      <c r="G35" s="13"/>
      <c r="H35" s="13"/>
    </row>
    <row r="36" spans="1:8" s="2" customFormat="1" ht="18.75" x14ac:dyDescent="0.2">
      <c r="A36" s="55" t="s">
        <v>20</v>
      </c>
      <c r="B36" s="18" t="s">
        <v>21</v>
      </c>
      <c r="C36" s="20">
        <v>121279571.42</v>
      </c>
      <c r="D36" s="15">
        <v>140970170.94</v>
      </c>
      <c r="E36" s="9">
        <f t="shared" si="0"/>
        <v>19690599.519999996</v>
      </c>
      <c r="F36" s="56">
        <f t="shared" si="2"/>
        <v>116.23571001237298</v>
      </c>
      <c r="G36" s="13"/>
      <c r="H36" s="13"/>
    </row>
    <row r="37" spans="1:8" s="2" customFormat="1" ht="19.5" thickBot="1" x14ac:dyDescent="0.25">
      <c r="A37" s="66" t="s">
        <v>22</v>
      </c>
      <c r="B37" s="67" t="s">
        <v>23</v>
      </c>
      <c r="C37" s="68">
        <v>832876.82</v>
      </c>
      <c r="D37" s="72">
        <v>756000</v>
      </c>
      <c r="E37" s="73">
        <f t="shared" si="0"/>
        <v>-76876.819999999949</v>
      </c>
      <c r="F37" s="71">
        <f t="shared" si="2"/>
        <v>90.769725107729627</v>
      </c>
      <c r="G37" s="13"/>
      <c r="H37" s="13"/>
    </row>
    <row r="38" spans="1:8" ht="57" thickBot="1" x14ac:dyDescent="0.25">
      <c r="A38" s="78" t="s">
        <v>24</v>
      </c>
      <c r="B38" s="77" t="s">
        <v>25</v>
      </c>
      <c r="C38" s="78">
        <f>+C39+C40</f>
        <v>5115712.1500000004</v>
      </c>
      <c r="D38" s="78">
        <f>+D39+D40</f>
        <v>5787137.5300000003</v>
      </c>
      <c r="E38" s="78">
        <f t="shared" si="0"/>
        <v>671425.37999999989</v>
      </c>
      <c r="F38" s="79">
        <f t="shared" si="2"/>
        <v>113.12476856228119</v>
      </c>
    </row>
    <row r="39" spans="1:8" s="2" customFormat="1" ht="18.75" x14ac:dyDescent="0.2">
      <c r="A39" s="60" t="s">
        <v>26</v>
      </c>
      <c r="B39" s="27" t="s">
        <v>27</v>
      </c>
      <c r="C39" s="40">
        <v>1850026.82</v>
      </c>
      <c r="D39" s="42">
        <v>3958783.5</v>
      </c>
      <c r="E39" s="37">
        <f t="shared" si="0"/>
        <v>2108756.6799999997</v>
      </c>
      <c r="F39" s="61">
        <f t="shared" si="2"/>
        <v>213.98519509030683</v>
      </c>
      <c r="G39" s="13"/>
      <c r="H39" s="13"/>
    </row>
    <row r="40" spans="1:8" s="2" customFormat="1" ht="56.25" x14ac:dyDescent="0.2">
      <c r="A40" s="55" t="s">
        <v>28</v>
      </c>
      <c r="B40" s="18" t="s">
        <v>29</v>
      </c>
      <c r="C40" s="20">
        <v>3265685.33</v>
      </c>
      <c r="D40" s="15">
        <v>1828354.03</v>
      </c>
      <c r="E40" s="19">
        <f t="shared" si="0"/>
        <v>-1437331.3</v>
      </c>
      <c r="F40" s="56">
        <f t="shared" si="2"/>
        <v>55.98684028751785</v>
      </c>
      <c r="G40" s="13"/>
      <c r="H40" s="13"/>
    </row>
    <row r="41" spans="1:8" s="2" customFormat="1" ht="18.75" x14ac:dyDescent="0.2">
      <c r="A41" s="55" t="s">
        <v>30</v>
      </c>
      <c r="B41" s="18" t="s">
        <v>31</v>
      </c>
      <c r="C41" s="20">
        <v>18617348.27</v>
      </c>
      <c r="D41" s="15">
        <v>23343291.059999999</v>
      </c>
      <c r="E41" s="19">
        <f t="shared" si="0"/>
        <v>4725942.7899999991</v>
      </c>
      <c r="F41" s="56">
        <f t="shared" si="2"/>
        <v>125.3846182681955</v>
      </c>
      <c r="G41" s="13"/>
      <c r="H41" s="13"/>
    </row>
    <row r="42" spans="1:8" s="2" customFormat="1" ht="56.25" x14ac:dyDescent="0.2">
      <c r="A42" s="55" t="s">
        <v>32</v>
      </c>
      <c r="B42" s="18" t="s">
        <v>33</v>
      </c>
      <c r="C42" s="20">
        <v>35662.97</v>
      </c>
      <c r="D42" s="15">
        <v>233.57</v>
      </c>
      <c r="E42" s="19">
        <f t="shared" si="0"/>
        <v>-35429.4</v>
      </c>
      <c r="F42" s="56">
        <v>1254.7</v>
      </c>
      <c r="G42" s="13"/>
      <c r="H42" s="13"/>
    </row>
    <row r="43" spans="1:8" s="2" customFormat="1" ht="75" x14ac:dyDescent="0.2">
      <c r="A43" s="55" t="s">
        <v>34</v>
      </c>
      <c r="B43" s="18" t="s">
        <v>35</v>
      </c>
      <c r="C43" s="20">
        <v>4026452.28</v>
      </c>
      <c r="D43" s="24">
        <v>436765957.33999997</v>
      </c>
      <c r="E43" s="19">
        <f t="shared" si="0"/>
        <v>432739505.06</v>
      </c>
      <c r="F43" s="56">
        <f t="shared" si="2"/>
        <v>10847.414223918233</v>
      </c>
      <c r="G43" s="13"/>
      <c r="H43" s="13"/>
    </row>
    <row r="44" spans="1:8" s="2" customFormat="1" ht="37.5" x14ac:dyDescent="0.2">
      <c r="A44" s="55" t="s">
        <v>36</v>
      </c>
      <c r="B44" s="18" t="s">
        <v>37</v>
      </c>
      <c r="C44" s="20">
        <v>11480316.279999999</v>
      </c>
      <c r="D44" s="24">
        <v>16287577.43</v>
      </c>
      <c r="E44" s="19">
        <f t="shared" si="0"/>
        <v>4807261.1500000004</v>
      </c>
      <c r="F44" s="56">
        <f t="shared" si="2"/>
        <v>141.87394347640742</v>
      </c>
      <c r="G44" s="13"/>
      <c r="H44" s="13"/>
    </row>
    <row r="45" spans="1:8" s="2" customFormat="1" ht="56.25" x14ac:dyDescent="0.2">
      <c r="A45" s="55" t="s">
        <v>38</v>
      </c>
      <c r="B45" s="18" t="s">
        <v>39</v>
      </c>
      <c r="C45" s="20">
        <v>71359743.090000004</v>
      </c>
      <c r="D45" s="24">
        <v>204588701.63</v>
      </c>
      <c r="E45" s="19">
        <f t="shared" si="0"/>
        <v>133228958.53999999</v>
      </c>
      <c r="F45" s="56">
        <f t="shared" si="2"/>
        <v>286.70044589702292</v>
      </c>
      <c r="G45" s="13"/>
      <c r="H45" s="13"/>
    </row>
    <row r="46" spans="1:8" s="2" customFormat="1" ht="37.5" x14ac:dyDescent="0.2">
      <c r="A46" s="55" t="s">
        <v>40</v>
      </c>
      <c r="B46" s="18" t="s">
        <v>41</v>
      </c>
      <c r="C46" s="20">
        <v>148902.89000000001</v>
      </c>
      <c r="D46" s="24">
        <v>57836</v>
      </c>
      <c r="E46" s="19">
        <f t="shared" si="0"/>
        <v>-91066.890000000014</v>
      </c>
      <c r="F46" s="56">
        <f t="shared" si="2"/>
        <v>38.841422083882989</v>
      </c>
      <c r="G46" s="13"/>
      <c r="H46" s="13"/>
    </row>
    <row r="47" spans="1:8" s="2" customFormat="1" ht="37.5" x14ac:dyDescent="0.2">
      <c r="A47" s="55" t="s">
        <v>42</v>
      </c>
      <c r="B47" s="18" t="s">
        <v>43</v>
      </c>
      <c r="C47" s="20">
        <v>464443.54</v>
      </c>
      <c r="D47" s="24">
        <v>447648</v>
      </c>
      <c r="E47" s="19">
        <f t="shared" si="0"/>
        <v>-16795.539999999979</v>
      </c>
      <c r="F47" s="56">
        <f t="shared" si="2"/>
        <v>96.383728364485393</v>
      </c>
      <c r="G47" s="13"/>
      <c r="H47" s="13"/>
    </row>
    <row r="48" spans="1:8" s="2" customFormat="1" ht="37.5" x14ac:dyDescent="0.2">
      <c r="A48" s="55" t="s">
        <v>44</v>
      </c>
      <c r="B48" s="18" t="s">
        <v>45</v>
      </c>
      <c r="C48" s="20">
        <v>192964415.53999999</v>
      </c>
      <c r="D48" s="24">
        <v>164156855.19999999</v>
      </c>
      <c r="E48" s="19">
        <f t="shared" si="0"/>
        <v>-28807560.340000004</v>
      </c>
      <c r="F48" s="56">
        <f t="shared" si="2"/>
        <v>85.071050400985243</v>
      </c>
      <c r="G48" s="13"/>
      <c r="H48" s="13"/>
    </row>
    <row r="49" spans="1:8" s="2" customFormat="1" ht="27.75" customHeight="1" thickBot="1" x14ac:dyDescent="0.25">
      <c r="A49" s="66" t="s">
        <v>46</v>
      </c>
      <c r="B49" s="67" t="s">
        <v>47</v>
      </c>
      <c r="C49" s="68">
        <v>-3204244.88</v>
      </c>
      <c r="D49" s="69">
        <v>5582581.0599999996</v>
      </c>
      <c r="E49" s="70">
        <f t="shared" si="0"/>
        <v>8786825.9399999995</v>
      </c>
      <c r="F49" s="71">
        <f t="shared" si="2"/>
        <v>-174.22454491056251</v>
      </c>
      <c r="G49" s="13"/>
      <c r="H49" s="13"/>
    </row>
    <row r="50" spans="1:8" ht="19.5" thickBot="1" x14ac:dyDescent="0.25">
      <c r="A50" s="7" t="s">
        <v>52</v>
      </c>
      <c r="B50" s="8" t="s">
        <v>53</v>
      </c>
      <c r="C50" s="7">
        <f>C51+C56+C60+C61+C57+C58</f>
        <v>3257734315.4099998</v>
      </c>
      <c r="D50" s="7">
        <f>D51+D56+D60+D61+D57+D58+D59</f>
        <v>2716649413.6299996</v>
      </c>
      <c r="E50" s="7">
        <f t="shared" si="0"/>
        <v>-541084901.78000021</v>
      </c>
      <c r="F50" s="11">
        <f t="shared" si="2"/>
        <v>83.390760283289026</v>
      </c>
    </row>
    <row r="51" spans="1:8" ht="56.25" x14ac:dyDescent="0.2">
      <c r="A51" s="60" t="s">
        <v>54</v>
      </c>
      <c r="B51" s="27" t="s">
        <v>55</v>
      </c>
      <c r="C51" s="40">
        <v>3139911374.9000001</v>
      </c>
      <c r="D51" s="48">
        <v>2580358926</v>
      </c>
      <c r="E51" s="37">
        <f t="shared" si="0"/>
        <v>-559552448.9000001</v>
      </c>
      <c r="F51" s="61">
        <f t="shared" si="2"/>
        <v>82.179355335536471</v>
      </c>
    </row>
    <row r="52" spans="1:8" ht="37.5" x14ac:dyDescent="0.2">
      <c r="A52" s="55" t="s">
        <v>65</v>
      </c>
      <c r="B52" s="18" t="s">
        <v>48</v>
      </c>
      <c r="C52" s="20">
        <v>1417737600</v>
      </c>
      <c r="D52" s="24">
        <v>1150265400</v>
      </c>
      <c r="E52" s="19">
        <f t="shared" si="0"/>
        <v>-267472200</v>
      </c>
      <c r="F52" s="56">
        <f t="shared" si="2"/>
        <v>81.133871317231055</v>
      </c>
    </row>
    <row r="53" spans="1:8" ht="56.25" x14ac:dyDescent="0.2">
      <c r="A53" s="55" t="s">
        <v>66</v>
      </c>
      <c r="B53" s="18" t="s">
        <v>49</v>
      </c>
      <c r="C53" s="20">
        <v>1015395720.34</v>
      </c>
      <c r="D53" s="24">
        <v>829833658.22000003</v>
      </c>
      <c r="E53" s="19">
        <f t="shared" si="0"/>
        <v>-185562062.12</v>
      </c>
      <c r="F53" s="56">
        <f t="shared" si="2"/>
        <v>81.725148294118725</v>
      </c>
    </row>
    <row r="54" spans="1:8" ht="37.5" x14ac:dyDescent="0.2">
      <c r="A54" s="55" t="s">
        <v>67</v>
      </c>
      <c r="B54" s="18" t="s">
        <v>50</v>
      </c>
      <c r="C54" s="20">
        <v>561359795.88</v>
      </c>
      <c r="D54" s="24">
        <v>445139909.69</v>
      </c>
      <c r="E54" s="19">
        <f t="shared" si="0"/>
        <v>-116219886.19</v>
      </c>
      <c r="F54" s="56">
        <f t="shared" si="2"/>
        <v>79.296720740784238</v>
      </c>
    </row>
    <row r="55" spans="1:8" ht="18.75" x14ac:dyDescent="0.2">
      <c r="A55" s="55" t="s">
        <v>68</v>
      </c>
      <c r="B55" s="18" t="s">
        <v>51</v>
      </c>
      <c r="C55" s="20">
        <v>145418258.68000001</v>
      </c>
      <c r="D55" s="24">
        <v>155119958.09</v>
      </c>
      <c r="E55" s="19">
        <f t="shared" si="0"/>
        <v>9701699.4099999964</v>
      </c>
      <c r="F55" s="56">
        <f t="shared" si="2"/>
        <v>106.67158271462256</v>
      </c>
    </row>
    <row r="56" spans="1:8" ht="37.5" x14ac:dyDescent="0.2">
      <c r="A56" s="55" t="s">
        <v>56</v>
      </c>
      <c r="B56" s="18" t="s">
        <v>57</v>
      </c>
      <c r="C56" s="20">
        <v>41440914</v>
      </c>
      <c r="D56" s="24">
        <v>14475394</v>
      </c>
      <c r="E56" s="19">
        <f t="shared" si="0"/>
        <v>-26965520</v>
      </c>
      <c r="F56" s="56">
        <f t="shared" si="2"/>
        <v>34.930199657275899</v>
      </c>
    </row>
    <row r="57" spans="1:8" ht="37.5" x14ac:dyDescent="0.2">
      <c r="A57" s="55" t="s">
        <v>72</v>
      </c>
      <c r="B57" s="18" t="s">
        <v>71</v>
      </c>
      <c r="C57" s="20">
        <v>899925</v>
      </c>
      <c r="D57" s="24">
        <v>0</v>
      </c>
      <c r="E57" s="19">
        <f>D57-C57</f>
        <v>-899925</v>
      </c>
      <c r="F57" s="56">
        <f t="shared" si="2"/>
        <v>0</v>
      </c>
    </row>
    <row r="58" spans="1:8" ht="18.75" x14ac:dyDescent="0.2">
      <c r="A58" s="55" t="s">
        <v>63</v>
      </c>
      <c r="B58" s="18" t="s">
        <v>64</v>
      </c>
      <c r="C58" s="20">
        <v>1010000</v>
      </c>
      <c r="D58" s="24">
        <v>10159</v>
      </c>
      <c r="E58" s="19">
        <f t="shared" si="0"/>
        <v>-999841</v>
      </c>
      <c r="F58" s="56">
        <f t="shared" si="2"/>
        <v>1.0058415841584158</v>
      </c>
    </row>
    <row r="59" spans="1:8" ht="156.75" customHeight="1" x14ac:dyDescent="0.2">
      <c r="A59" s="55" t="s">
        <v>114</v>
      </c>
      <c r="B59" s="18" t="s">
        <v>115</v>
      </c>
      <c r="C59" s="20"/>
      <c r="D59" s="24">
        <v>-350315.38</v>
      </c>
      <c r="E59" s="19">
        <f t="shared" si="0"/>
        <v>-350315.38</v>
      </c>
      <c r="F59" s="56"/>
    </row>
    <row r="60" spans="1:8" ht="112.5" x14ac:dyDescent="0.2">
      <c r="A60" s="55" t="s">
        <v>58</v>
      </c>
      <c r="B60" s="18" t="s">
        <v>59</v>
      </c>
      <c r="C60" s="20">
        <v>116035029.79000001</v>
      </c>
      <c r="D60" s="24">
        <v>132034914.7</v>
      </c>
      <c r="E60" s="19">
        <f t="shared" si="0"/>
        <v>15999884.909999996</v>
      </c>
      <c r="F60" s="56">
        <f t="shared" si="2"/>
        <v>113.78884026569955</v>
      </c>
    </row>
    <row r="61" spans="1:8" ht="57" thickBot="1" x14ac:dyDescent="0.25">
      <c r="A61" s="64" t="s">
        <v>60</v>
      </c>
      <c r="B61" s="31" t="s">
        <v>61</v>
      </c>
      <c r="C61" s="47">
        <v>-41562928.280000001</v>
      </c>
      <c r="D61" s="47">
        <v>-9879664.6899999995</v>
      </c>
      <c r="E61" s="46">
        <f t="shared" si="0"/>
        <v>31683263.590000004</v>
      </c>
      <c r="F61" s="65">
        <f t="shared" si="2"/>
        <v>23.770376869124675</v>
      </c>
    </row>
    <row r="62" spans="1:8" ht="19.5" thickBot="1" x14ac:dyDescent="0.25">
      <c r="A62" s="7"/>
      <c r="B62" s="8" t="s">
        <v>62</v>
      </c>
      <c r="C62" s="7">
        <f>C6+C50</f>
        <v>17422093254.700005</v>
      </c>
      <c r="D62" s="7">
        <f>D6+D50</f>
        <v>14998417619.799997</v>
      </c>
      <c r="E62" s="7">
        <f t="shared" si="0"/>
        <v>-2423675634.9000072</v>
      </c>
      <c r="F62" s="11">
        <f t="shared" si="2"/>
        <v>86.088493503809218</v>
      </c>
    </row>
  </sheetData>
  <mergeCells count="7">
    <mergeCell ref="A5:F5"/>
    <mergeCell ref="C3:C4"/>
    <mergeCell ref="D3:D4"/>
    <mergeCell ref="A1:F1"/>
    <mergeCell ref="A3:A4"/>
    <mergeCell ref="B3:B4"/>
    <mergeCell ref="E3:F3"/>
  </mergeCells>
  <printOptions horizontalCentered="1"/>
  <pageMargins left="0.15748031496062992" right="0.19685039370078741" top="0.35433070866141736" bottom="0.27559055118110237" header="0.15748031496062992" footer="0"/>
  <pageSetup paperSize="9" scale="54" fitToHeight="0" orientation="portrait" r:id="rId1"/>
  <headerFooter alignWithMargins="0">
    <oddHeader>Страница &amp;P из &amp;N</oddHeader>
  </headerFooter>
  <rowBreaks count="2" manualBreakCount="2">
    <brk id="17" max="5" man="1"/>
    <brk id="49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Исполнение к плану</vt:lpstr>
      <vt:lpstr>'Исполнение к плану'!Заголовки_для_печати</vt:lpstr>
      <vt:lpstr>'Исполнение к плану'!Область_печати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Нерега Анна Александровна</dc:creator>
  <cp:lastModifiedBy>Астахов Святослав Викторович</cp:lastModifiedBy>
  <cp:lastPrinted>2024-04-09T06:13:43Z</cp:lastPrinted>
  <dcterms:created xsi:type="dcterms:W3CDTF">2015-07-15T13:35:46Z</dcterms:created>
  <dcterms:modified xsi:type="dcterms:W3CDTF">2024-04-09T06:16:11Z</dcterms:modified>
</cp:coreProperties>
</file>