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hovSV\Desktop\Астахов\на сайт 2022\2024\2 кв\"/>
    </mc:Choice>
  </mc:AlternateContent>
  <bookViews>
    <workbookView xWindow="0" yWindow="0" windowWidth="28800" windowHeight="12585"/>
  </bookViews>
  <sheets>
    <sheet name="Исполнение к плану" sheetId="1" r:id="rId1"/>
  </sheets>
  <definedNames>
    <definedName name="_xlnm.Print_Titles" localSheetId="0">'Исполнение к плану'!$3:$4</definedName>
    <definedName name="_xlnm.Print_Area" localSheetId="0">'Исполнение к плану'!$A$1:$F$63</definedName>
  </definedNames>
  <calcPr calcId="152511"/>
</workbook>
</file>

<file path=xl/calcChain.xml><?xml version="1.0" encoding="utf-8"?>
<calcChain xmlns="http://schemas.openxmlformats.org/spreadsheetml/2006/main">
  <c r="I8" i="1" l="1"/>
  <c r="H8" i="1"/>
  <c r="I43" i="1"/>
  <c r="H43" i="1"/>
  <c r="C10" i="1" l="1"/>
  <c r="D10" i="1"/>
  <c r="F57" i="1" l="1"/>
  <c r="F58" i="1"/>
  <c r="E30" i="1" l="1"/>
  <c r="E29" i="1"/>
  <c r="E28" i="1"/>
  <c r="D31" i="1" l="1"/>
  <c r="C31" i="1"/>
  <c r="C6" i="1" s="1"/>
  <c r="F59" i="1" l="1"/>
  <c r="D51" i="1"/>
  <c r="E60" i="1"/>
  <c r="F12" i="1" l="1"/>
  <c r="E12" i="1"/>
  <c r="E8" i="1" l="1"/>
  <c r="E9" i="1"/>
  <c r="E1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2" i="1"/>
  <c r="E33" i="1"/>
  <c r="E34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1" i="1"/>
  <c r="E62" i="1"/>
  <c r="F34" i="1" l="1"/>
  <c r="E31" i="1"/>
  <c r="F29" i="1" l="1"/>
  <c r="F30" i="1"/>
  <c r="F32" i="1"/>
  <c r="F33" i="1"/>
  <c r="F36" i="1"/>
  <c r="F37" i="1"/>
  <c r="F38" i="1"/>
  <c r="F40" i="1"/>
  <c r="F41" i="1"/>
  <c r="F42" i="1"/>
  <c r="F44" i="1"/>
  <c r="F45" i="1"/>
  <c r="F46" i="1"/>
  <c r="F47" i="1"/>
  <c r="F48" i="1"/>
  <c r="F49" i="1"/>
  <c r="F50" i="1"/>
  <c r="F52" i="1"/>
  <c r="F53" i="1"/>
  <c r="F54" i="1"/>
  <c r="F55" i="1"/>
  <c r="F56" i="1"/>
  <c r="F61" i="1"/>
  <c r="F62" i="1"/>
  <c r="F8" i="1"/>
  <c r="F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1" i="1"/>
  <c r="C51" i="1" l="1"/>
  <c r="C39" i="1"/>
  <c r="C35" i="1"/>
  <c r="C7" i="1"/>
  <c r="F10" i="1" l="1"/>
  <c r="E10" i="1"/>
  <c r="C63" i="1"/>
  <c r="D7" i="1"/>
  <c r="F31" i="1"/>
  <c r="D35" i="1"/>
  <c r="D39" i="1"/>
  <c r="F7" i="1" l="1"/>
  <c r="E7" i="1"/>
  <c r="F39" i="1"/>
  <c r="E39" i="1"/>
  <c r="F35" i="1"/>
  <c r="E35" i="1"/>
  <c r="F51" i="1"/>
  <c r="E51" i="1"/>
  <c r="D6" i="1"/>
  <c r="D63" i="1" s="1"/>
  <c r="F6" i="1" l="1"/>
  <c r="E6" i="1"/>
  <c r="F63" i="1" l="1"/>
  <c r="E63" i="1"/>
</calcChain>
</file>

<file path=xl/sharedStrings.xml><?xml version="1.0" encoding="utf-8"?>
<sst xmlns="http://schemas.openxmlformats.org/spreadsheetml/2006/main" count="123" uniqueCount="121">
  <si>
    <t>Код дохода</t>
  </si>
  <si>
    <t>Наименование показателя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</si>
  <si>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</si>
  <si>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</si>
  <si>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</si>
  <si>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</si>
  <si>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1 01 01 000 00 0000 110</t>
  </si>
  <si>
    <t>Налог на прибыль организаций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</si>
  <si>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</si>
  <si>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</si>
  <si>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</si>
  <si>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</si>
  <si>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</si>
  <si>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</si>
  <si>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</si>
  <si>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</si>
  <si>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1 06 00 000 00 0000 000</t>
  </si>
  <si>
    <t>НАЛОГИ НА ИМУЩЕСТВО</t>
  </si>
  <si>
    <t>1 06 02 000 02 0000 110</t>
  </si>
  <si>
    <t>Налог на имущество организаций</t>
  </si>
  <si>
    <t>1 06 04 000 02 0000 110</t>
  </si>
  <si>
    <t>Транспортный налог</t>
  </si>
  <si>
    <t>1 06 05 000 02 0000 110</t>
  </si>
  <si>
    <t>Налог на игорный бизнес</t>
  </si>
  <si>
    <t>1 07 00 000 00 0000 000</t>
  </si>
  <si>
    <t>НАЛОГИ, СБОРЫ И РЕГУЛЯРНЫЕ ПЛАТЕЖИ ЗА ПОЛЬЗОВАНИЕ ПРИРОДНЫМИ РЕСУРСАМИ</t>
  </si>
  <si>
    <t>1 07 01 000 01 0000 110</t>
  </si>
  <si>
    <t>Налог на добычу полезных ископаемых</t>
  </si>
  <si>
    <t>1 07 04 000 01 0000 110</t>
  </si>
  <si>
    <t>Сборы за пользование объектами животного мира и за пользование объектами водных биологических ресурсов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</si>
  <si>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</si>
  <si>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</si>
  <si>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</si>
  <si>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</si>
  <si>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</si>
  <si>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</si>
  <si>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</si>
  <si>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</si>
  <si>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</si>
  <si>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(РАБОТ) И КОМПЕНСАЦИИ ЗАТРАТ ГОСУДАРСТВА</t>
  </si>
  <si>
    <t>1 14 00 000 00 0000 000</t>
  </si>
  <si>
    <t>ДОХОДЫ ОТ ПРОДАЖИ МАТЕРИАЛЬНЫХ И НЕМАТЕРИАЛЬНЫХ АКТИВОВ</t>
  </si>
  <si>
    <t>1 15 00 000 00 0000 000</t>
  </si>
  <si>
    <t>АДМИНИСТРАТИВНЫЕ ПЛАТЕЖИ И СБОРЫ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</si>
  <si>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</si>
  <si>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</si>
  <si>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</si>
  <si>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</si>
  <si>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</si>
  <si>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</si>
  <si>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</si>
  <si>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</si>
  <si>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</si>
  <si>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</si>
  <si>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</si>
  <si>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</si>
  <si>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2 03 00000 00 0000 000</t>
  </si>
  <si>
    <t xml:space="preserve">Безвозмездные поступления от государственных (муниципальных) организаций 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</si>
  <si>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</si>
  <si>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</si>
  <si>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</si>
  <si>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 имеющих целевое назначение, прошлых лет</t>
  </si>
  <si>
    <t>ДОХОДЫ - всего</t>
  </si>
  <si>
    <t>2 07 00000 00 0000 000</t>
  </si>
  <si>
    <t>Прочие безвозмездные поступления</t>
  </si>
  <si>
    <t>2 02 10000 00 0000 150</t>
  </si>
  <si>
    <t>2 02 20000 00 0000 150</t>
  </si>
  <si>
    <t>2 02 30000 00 0000 150</t>
  </si>
  <si>
    <t>2 02 40000 00 0000 150</t>
  </si>
  <si>
    <t>Налог на профессиональный доход</t>
  </si>
  <si>
    <t>1 05 06 000 01 0000 110</t>
  </si>
  <si>
    <t>Безвозмездные поступления от негосударственных организаций</t>
  </si>
  <si>
    <t>2 04 00000 00 0000 000</t>
  </si>
  <si>
    <t>1 03 02 10001 0000 110</t>
  </si>
  <si>
    <t>Акцизы на пиво, напитки, изготавливаемые на основе пива, производимые на территории Российской Федерации</t>
  </si>
  <si>
    <t>1 03 02 14001 0000 110</t>
  </si>
  <si>
    <t xml:space="preserve"> 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</t>
  </si>
  <si>
    <t>1 03 02 19001 0000 110</t>
  </si>
  <si>
    <t xml:space="preserve">  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</si>
  <si>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</si>
  <si>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</si>
  <si>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000 1030223101 0000 110</t>
  </si>
  <si>
    <t xml:space="preserve"> 000 1030223201 0000 110</t>
  </si>
  <si>
    <t xml:space="preserve"> 000 1030224101 0000 110</t>
  </si>
  <si>
    <t xml:space="preserve"> 000 1030224201 0000 110</t>
  </si>
  <si>
    <t xml:space="preserve"> 000 1030225101 0000 110</t>
  </si>
  <si>
    <t xml:space="preserve"> 000 1030225201 0000 110</t>
  </si>
  <si>
    <t xml:space="preserve"> 000 1030226101 0000 110</t>
  </si>
  <si>
    <t xml:space="preserve"> 000 1030226201 0000 110</t>
  </si>
  <si>
    <t xml:space="preserve">  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</si>
  <si>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</si>
  <si>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</si>
  <si>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</si>
  <si>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</si>
  <si>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</si>
  <si>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</si>
  <si>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</si>
  <si>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</si>
  <si>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</si>
  <si>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</si>
  <si>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</si>
  <si>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</si>
  <si>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1 03 02 20001 0000 110</t>
  </si>
  <si>
    <t xml:space="preserve"> 1 03 02 21001 0000 110</t>
  </si>
  <si>
    <t xml:space="preserve"> 1 03 02 22001 0000 110</t>
  </si>
  <si>
    <t xml:space="preserve">  1 03 02 23001 0000 110</t>
  </si>
  <si>
    <t xml:space="preserve"> 1 03 02 24001 0000 110</t>
  </si>
  <si>
    <t xml:space="preserve"> 1 03 02 25001 0000 110</t>
  </si>
  <si>
    <t>1 03 02 26001 0000 110</t>
  </si>
  <si>
    <t>(руб.)</t>
  </si>
  <si>
    <t xml:space="preserve"> 1 05 03 00001 0000 110</t>
  </si>
  <si>
    <t>Единый сельскохозяйственный налог</t>
  </si>
  <si>
    <t>в сумме</t>
  </si>
  <si>
    <t>в %</t>
  </si>
  <si>
    <t>2 08 00000 00 0000 000</t>
  </si>
  <si>
    <t>Перечисления из бюджетов субъектов Российской Федерации (в бюджеты субъектов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</si>
  <si>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Рост/снижение  факта (2024 к 2023)</t>
  </si>
  <si>
    <t xml:space="preserve">  Акцизы на сидр, пуаре, медовуху, производимые на территории Российской Федерации</t>
  </si>
  <si>
    <t xml:space="preserve"> Факт за 1 полугодие 2023 года                                                                                                                                                                                                                                    </t>
  </si>
  <si>
    <t xml:space="preserve">Факт за 1 полугодие 2024 года                                                                                                                                                                                                                                      </t>
  </si>
  <si>
    <t>Сведения о поступлении доходов в бюджет Астраханской области по видам доходов за 1 полугодие 2024 года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</si>
</sst>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;[Red]\-#,##0.00;0.00"/>
    <numFmt numFmtId="165" formatCode="#,##0.0;[Red]\-#,##0.0;0.0"/>
    <numFmt numFmtId="166" formatCode="0.0"/>
    <numFmt numFmtId="167" formatCode="#,##0.00_ ;[Red]\-#,##0.00\ 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4" fontId="15" fillId="0" borderId="5">
      <alignment horizontal="right"/>
    </xf>
    <xf numFmtId="49" fontId="16" fillId="0" borderId="5">
      <alignment horizontal="center"/>
    </xf>
    <xf numFmtId="0" fontId="16" fillId="0" borderId="6">
      <alignment horizontal="left" wrapText="1" indent="2"/>
    </xf>
    <xf numFmtId="43" fontId="2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/>
    <xf numFmtId="0" fontId="1" fillId="3" borderId="0" xfId="1" applyFill="1"/>
    <xf numFmtId="0" fontId="3" fillId="0" borderId="0" xfId="1" applyNumberFormat="1" applyFont="1" applyFill="1" applyAlignment="1" applyProtection="1">
      <alignment horizontal="right"/>
      <protection hidden="1"/>
    </xf>
    <xf numFmtId="0" fontId="10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4" fontId="18" fillId="4" borderId="4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left" vertical="center" wrapText="1"/>
      <protection hidden="1"/>
    </xf>
    <xf numFmtId="0" fontId="22" fillId="0" borderId="2" xfId="0" applyFont="1" applyBorder="1" applyAlignment="1">
      <alignment horizontal="center" vertical="center" wrapText="1"/>
    </xf>
    <xf numFmtId="165" fontId="18" fillId="4" borderId="2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>
      <alignment vertical="center"/>
    </xf>
    <xf numFmtId="0" fontId="1" fillId="3" borderId="0" xfId="1" applyFill="1" applyAlignment="1">
      <alignment vertical="center"/>
    </xf>
    <xf numFmtId="166" fontId="23" fillId="0" borderId="0" xfId="1" applyNumberFormat="1" applyFont="1" applyAlignment="1">
      <alignment vertical="center"/>
    </xf>
    <xf numFmtId="164" fontId="20" fillId="0" borderId="4" xfId="9" applyNumberFormat="1" applyFont="1" applyFill="1" applyBorder="1" applyAlignment="1" applyProtection="1">
      <alignment horizontal="center" vertical="center"/>
      <protection hidden="1"/>
    </xf>
    <xf numFmtId="43" fontId="1" fillId="3" borderId="0" xfId="14" applyFont="1" applyFill="1" applyAlignment="1">
      <alignment vertical="center"/>
    </xf>
    <xf numFmtId="43" fontId="1" fillId="3" borderId="0" xfId="1" applyNumberFormat="1" applyFill="1" applyAlignment="1">
      <alignment vertical="center"/>
    </xf>
    <xf numFmtId="0" fontId="19" fillId="0" borderId="4" xfId="13" applyNumberFormat="1" applyFont="1" applyBorder="1" applyProtection="1">
      <alignment horizontal="left" wrapText="1" indent="2"/>
    </xf>
    <xf numFmtId="0" fontId="19" fillId="0" borderId="4" xfId="13" applyNumberFormat="1" applyFont="1" applyFill="1" applyBorder="1" applyProtection="1">
      <alignment horizontal="left" wrapText="1" indent="2"/>
    </xf>
    <xf numFmtId="164" fontId="18" fillId="0" borderId="4" xfId="9" applyNumberFormat="1" applyFont="1" applyFill="1" applyBorder="1" applyAlignment="1" applyProtection="1">
      <alignment horizontal="right" vertical="center"/>
      <protection hidden="1"/>
    </xf>
    <xf numFmtId="164" fontId="20" fillId="0" borderId="4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center" vertical="center" wrapText="1"/>
      <protection hidden="1"/>
    </xf>
    <xf numFmtId="164" fontId="18" fillId="2" borderId="2" xfId="1" applyNumberFormat="1" applyFont="1" applyFill="1" applyBorder="1" applyAlignment="1" applyProtection="1">
      <alignment horizontal="center" vertical="center"/>
      <protection hidden="1"/>
    </xf>
    <xf numFmtId="164" fontId="18" fillId="0" borderId="12" xfId="9" applyNumberFormat="1" applyFont="1" applyFill="1" applyBorder="1" applyAlignment="1" applyProtection="1">
      <alignment horizontal="center" vertical="center"/>
      <protection hidden="1"/>
    </xf>
    <xf numFmtId="164" fontId="18" fillId="3" borderId="12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3" xfId="9" applyNumberFormat="1" applyFont="1" applyFill="1" applyBorder="1" applyAlignment="1" applyProtection="1">
      <alignment horizontal="center" vertical="center"/>
      <protection hidden="1"/>
    </xf>
    <xf numFmtId="164" fontId="18" fillId="4" borderId="12" xfId="1" applyNumberFormat="1" applyFont="1" applyFill="1" applyBorder="1" applyAlignment="1" applyProtection="1">
      <alignment horizontal="center" vertical="center"/>
      <protection hidden="1"/>
    </xf>
    <xf numFmtId="0" fontId="19" fillId="0" borderId="13" xfId="13" applyNumberFormat="1" applyFont="1" applyBorder="1" applyProtection="1">
      <alignment horizontal="left" wrapText="1" indent="2"/>
    </xf>
    <xf numFmtId="0" fontId="19" fillId="0" borderId="13" xfId="13" applyNumberFormat="1" applyFont="1" applyFill="1" applyBorder="1" applyProtection="1">
      <alignment horizontal="left" wrapText="1" indent="2"/>
    </xf>
    <xf numFmtId="164" fontId="18" fillId="0" borderId="13" xfId="9" applyNumberFormat="1" applyFont="1" applyFill="1" applyBorder="1" applyAlignment="1" applyProtection="1">
      <alignment horizontal="right" vertical="center"/>
      <protection hidden="1"/>
    </xf>
    <xf numFmtId="164" fontId="20" fillId="0" borderId="12" xfId="9" applyNumberFormat="1" applyFont="1" applyFill="1" applyBorder="1" applyAlignment="1" applyProtection="1">
      <alignment horizontal="center" vertical="center"/>
      <protection hidden="1"/>
    </xf>
    <xf numFmtId="164" fontId="18" fillId="4" borderId="13" xfId="1" applyNumberFormat="1" applyFont="1" applyFill="1" applyBorder="1" applyAlignment="1" applyProtection="1">
      <alignment horizontal="center" vertical="center"/>
      <protection hidden="1"/>
    </xf>
    <xf numFmtId="164" fontId="18" fillId="3" borderId="13" xfId="1" applyNumberFormat="1" applyFont="1" applyFill="1" applyBorder="1" applyAlignment="1" applyProtection="1">
      <alignment horizontal="left" vertical="center" wrapText="1"/>
      <protection hidden="1"/>
    </xf>
    <xf numFmtId="164" fontId="18" fillId="3" borderId="16" xfId="1" applyNumberFormat="1" applyFont="1" applyFill="1" applyBorder="1" applyAlignment="1" applyProtection="1">
      <alignment horizontal="center" vertical="center"/>
      <protection hidden="1"/>
    </xf>
    <xf numFmtId="49" fontId="19" fillId="0" borderId="14" xfId="12" applyNumberFormat="1" applyFont="1" applyBorder="1" applyProtection="1">
      <alignment horizontal="center"/>
    </xf>
    <xf numFmtId="165" fontId="18" fillId="3" borderId="15" xfId="1" applyNumberFormat="1" applyFont="1" applyFill="1" applyBorder="1" applyAlignment="1" applyProtection="1">
      <alignment horizontal="center" vertical="center"/>
      <protection hidden="1"/>
    </xf>
    <xf numFmtId="164" fontId="18" fillId="3" borderId="18" xfId="1" applyNumberFormat="1" applyFont="1" applyFill="1" applyBorder="1" applyAlignment="1" applyProtection="1">
      <alignment horizontal="center" vertical="center"/>
      <protection hidden="1"/>
    </xf>
    <xf numFmtId="165" fontId="18" fillId="3" borderId="19" xfId="1" applyNumberFormat="1" applyFont="1" applyFill="1" applyBorder="1" applyAlignment="1" applyProtection="1">
      <alignment horizontal="center" vertical="center"/>
      <protection hidden="1"/>
    </xf>
    <xf numFmtId="165" fontId="18" fillId="3" borderId="17" xfId="1" applyNumberFormat="1" applyFont="1" applyFill="1" applyBorder="1" applyAlignment="1" applyProtection="1">
      <alignment horizontal="center" vertical="center"/>
      <protection hidden="1"/>
    </xf>
    <xf numFmtId="164" fontId="18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21" xfId="1" applyNumberFormat="1" applyFont="1" applyFill="1" applyBorder="1" applyAlignment="1" applyProtection="1">
      <alignment horizontal="center" vertical="center"/>
      <protection hidden="1"/>
    </xf>
    <xf numFmtId="164" fontId="20" fillId="0" borderId="21" xfId="9" applyNumberFormat="1" applyFont="1" applyFill="1" applyBorder="1" applyAlignment="1" applyProtection="1">
      <alignment horizontal="center" vertical="center"/>
      <protection hidden="1"/>
    </xf>
    <xf numFmtId="164" fontId="18" fillId="5" borderId="2" xfId="1" applyNumberFormat="1" applyFont="1" applyFill="1" applyBorder="1" applyAlignment="1" applyProtection="1">
      <alignment horizontal="left" vertical="center" wrapText="1"/>
      <protection hidden="1"/>
    </xf>
    <xf numFmtId="164" fontId="18" fillId="5" borderId="2" xfId="1" applyNumberFormat="1" applyFont="1" applyFill="1" applyBorder="1" applyAlignment="1" applyProtection="1">
      <alignment horizontal="center" vertical="center"/>
      <protection hidden="1"/>
    </xf>
    <xf numFmtId="165" fontId="18" fillId="5" borderId="2" xfId="1" applyNumberFormat="1" applyFont="1" applyFill="1" applyBorder="1" applyAlignment="1" applyProtection="1">
      <alignment horizontal="center" vertical="center"/>
      <protection hidden="1"/>
    </xf>
    <xf numFmtId="164" fontId="18" fillId="5" borderId="2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12" xfId="1" applyNumberFormat="1" applyFont="1" applyFill="1" applyBorder="1" applyAlignment="1" applyProtection="1">
      <alignment horizontal="center" vertical="center"/>
      <protection hidden="1"/>
    </xf>
    <xf numFmtId="164" fontId="20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14" xfId="1" applyNumberFormat="1" applyFont="1" applyFill="1" applyBorder="1" applyAlignment="1" applyProtection="1">
      <alignment horizontal="center" vertical="center"/>
      <protection hidden="1"/>
    </xf>
    <xf numFmtId="164" fontId="20" fillId="0" borderId="12" xfId="1" applyNumberFormat="1" applyFont="1" applyFill="1" applyBorder="1" applyAlignment="1" applyProtection="1">
      <alignment horizontal="left" vertical="center" wrapText="1"/>
      <protection hidden="1"/>
    </xf>
    <xf numFmtId="165" fontId="20" fillId="0" borderId="15" xfId="1" applyNumberFormat="1" applyFont="1" applyFill="1" applyBorder="1" applyAlignment="1" applyProtection="1">
      <alignment horizontal="center" vertical="center"/>
      <protection hidden="1"/>
    </xf>
    <xf numFmtId="164" fontId="20" fillId="0" borderId="18" xfId="1" applyNumberFormat="1" applyFont="1" applyFill="1" applyBorder="1" applyAlignment="1" applyProtection="1">
      <alignment horizontal="center" vertical="center"/>
      <protection hidden="1"/>
    </xf>
    <xf numFmtId="164" fontId="20" fillId="0" borderId="4" xfId="1" applyNumberFormat="1" applyFont="1" applyFill="1" applyBorder="1" applyAlignment="1" applyProtection="1">
      <alignment horizontal="left" vertical="center" wrapText="1"/>
      <protection hidden="1"/>
    </xf>
    <xf numFmtId="165" fontId="20" fillId="0" borderId="19" xfId="1" applyNumberFormat="1" applyFont="1" applyFill="1" applyBorder="1" applyAlignment="1" applyProtection="1">
      <alignment horizontal="center" vertical="center"/>
      <protection hidden="1"/>
    </xf>
    <xf numFmtId="164" fontId="20" fillId="0" borderId="20" xfId="1" applyNumberFormat="1" applyFont="1" applyFill="1" applyBorder="1" applyAlignment="1" applyProtection="1">
      <alignment horizontal="center" vertical="center"/>
      <protection hidden="1"/>
    </xf>
    <xf numFmtId="164" fontId="20" fillId="0" borderId="21" xfId="1" applyNumberFormat="1" applyFont="1" applyFill="1" applyBorder="1" applyAlignment="1" applyProtection="1">
      <alignment horizontal="left" vertical="center" wrapText="1"/>
      <protection hidden="1"/>
    </xf>
    <xf numFmtId="165" fontId="20" fillId="0" borderId="22" xfId="1" applyNumberFormat="1" applyFont="1" applyFill="1" applyBorder="1" applyAlignment="1" applyProtection="1">
      <alignment horizontal="center" vertical="center"/>
      <protection hidden="1"/>
    </xf>
    <xf numFmtId="164" fontId="20" fillId="0" borderId="16" xfId="1" applyNumberFormat="1" applyFont="1" applyFill="1" applyBorder="1" applyAlignment="1" applyProtection="1">
      <alignment horizontal="center" vertical="center"/>
      <protection hidden="1"/>
    </xf>
    <xf numFmtId="164" fontId="20" fillId="0" borderId="13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13" xfId="1" applyNumberFormat="1" applyFont="1" applyFill="1" applyBorder="1" applyAlignment="1" applyProtection="1">
      <alignment horizontal="center" vertical="center"/>
      <protection hidden="1"/>
    </xf>
    <xf numFmtId="165" fontId="20" fillId="0" borderId="17" xfId="1" applyNumberFormat="1" applyFont="1" applyFill="1" applyBorder="1" applyAlignment="1" applyProtection="1">
      <alignment horizontal="center" vertical="center"/>
      <protection hidden="1"/>
    </xf>
    <xf numFmtId="164" fontId="20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4" xfId="1" applyNumberFormat="1" applyFont="1" applyFill="1" applyBorder="1" applyAlignment="1" applyProtection="1">
      <alignment horizontal="center" vertical="center"/>
      <protection hidden="1"/>
    </xf>
    <xf numFmtId="165" fontId="18" fillId="0" borderId="15" xfId="9" applyNumberFormat="1" applyFont="1" applyFill="1" applyBorder="1" applyAlignment="1" applyProtection="1">
      <alignment horizontal="center" vertical="center"/>
      <protection hidden="1"/>
    </xf>
    <xf numFmtId="164" fontId="18" fillId="0" borderId="16" xfId="1" applyNumberFormat="1" applyFont="1" applyFill="1" applyBorder="1" applyAlignment="1" applyProtection="1">
      <alignment horizontal="center" vertical="center"/>
      <protection hidden="1"/>
    </xf>
    <xf numFmtId="165" fontId="18" fillId="0" borderId="17" xfId="9" applyNumberFormat="1" applyFont="1" applyFill="1" applyBorder="1" applyAlignment="1" applyProtection="1">
      <alignment horizontal="center" vertical="center"/>
      <protection hidden="1"/>
    </xf>
    <xf numFmtId="167" fontId="1" fillId="3" borderId="0" xfId="1" applyNumberFormat="1" applyFill="1" applyAlignment="1">
      <alignment vertical="center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4" fontId="2" fillId="0" borderId="7" xfId="1" applyNumberFormat="1" applyFont="1" applyFill="1" applyBorder="1" applyAlignment="1" applyProtection="1">
      <alignment horizontal="center" vertical="center"/>
      <protection hidden="1"/>
    </xf>
    <xf numFmtId="0" fontId="1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NumberFormat="1" applyFont="1" applyFill="1" applyAlignment="1" applyProtection="1">
      <alignment horizontal="center" wrapText="1"/>
      <protection hidden="1"/>
    </xf>
    <xf numFmtId="0" fontId="18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3" xfId="1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15">
    <cellStyle name="Excel Built-in Normal" xfId="10"/>
    <cellStyle name="xl31" xfId="13"/>
    <cellStyle name="xl43" xfId="12"/>
    <cellStyle name="xl46" xfId="11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Финансовый" xfId="1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tabSelected="1" view="pageBreakPreview" zoomScale="70" zoomScaleNormal="100" zoomScaleSheetLayoutView="70" workbookViewId="0">
      <selection activeCell="H3" sqref="H3"/>
    </sheetView>
  </sheetViews>
  <sheetFormatPr defaultColWidth="9.140625" defaultRowHeight="12.75" x14ac:dyDescent="0.2"/>
  <cols>
    <col min="1" max="1" width="33.5703125" style="1" bestFit="1" customWidth="1"/>
    <col min="2" max="2" width="59.140625" style="1" customWidth="1"/>
    <col min="3" max="4" width="25.28515625" style="1" bestFit="1" customWidth="1"/>
    <col min="5" max="5" width="23.28515625" style="1" customWidth="1"/>
    <col min="6" max="6" width="16.85546875" style="1" customWidth="1"/>
    <col min="7" max="7" width="9.140625" style="11" customWidth="1"/>
    <col min="8" max="8" width="23.28515625" style="11" customWidth="1"/>
    <col min="9" max="9" width="25.28515625" style="1" customWidth="1"/>
    <col min="10" max="234" width="9.140625" style="1" customWidth="1"/>
    <col min="235" max="16384" width="9.140625" style="1"/>
  </cols>
  <sheetData>
    <row r="1" spans="1:9" ht="51" customHeight="1" x14ac:dyDescent="0.3">
      <c r="A1" s="78" t="s">
        <v>120</v>
      </c>
      <c r="B1" s="78"/>
      <c r="C1" s="78"/>
      <c r="D1" s="78"/>
      <c r="E1" s="78"/>
      <c r="F1" s="78"/>
    </row>
    <row r="2" spans="1:9" ht="12.75" customHeight="1" thickBot="1" x14ac:dyDescent="0.3">
      <c r="A2" s="4"/>
      <c r="B2" s="5"/>
      <c r="C2" s="5"/>
      <c r="D2" s="3"/>
      <c r="E2" s="3"/>
      <c r="F2" s="3" t="s">
        <v>109</v>
      </c>
    </row>
    <row r="3" spans="1:9" ht="48.75" customHeight="1" thickBot="1" x14ac:dyDescent="0.25">
      <c r="A3" s="79" t="s">
        <v>0</v>
      </c>
      <c r="B3" s="79" t="s">
        <v>1</v>
      </c>
      <c r="C3" s="75" t="s">
        <v>118</v>
      </c>
      <c r="D3" s="77" t="s">
        <v>119</v>
      </c>
      <c r="E3" s="81" t="s">
        <v>116</v>
      </c>
      <c r="F3" s="82"/>
    </row>
    <row r="4" spans="1:9" ht="45.75" customHeight="1" thickBot="1" x14ac:dyDescent="0.25">
      <c r="A4" s="80"/>
      <c r="B4" s="80"/>
      <c r="C4" s="76"/>
      <c r="D4" s="77"/>
      <c r="E4" s="9" t="s">
        <v>112</v>
      </c>
      <c r="F4" s="9" t="s">
        <v>113</v>
      </c>
    </row>
    <row r="5" spans="1:9" ht="12.75" customHeight="1" thickBot="1" x14ac:dyDescent="0.25">
      <c r="A5" s="72"/>
      <c r="B5" s="73"/>
      <c r="C5" s="73"/>
      <c r="D5" s="73"/>
      <c r="E5" s="73"/>
      <c r="F5" s="74"/>
    </row>
    <row r="6" spans="1:9" ht="38.25" thickBot="1" x14ac:dyDescent="0.25">
      <c r="A6" s="7" t="s">
        <v>2</v>
      </c>
      <c r="B6" s="8" t="s">
        <v>3</v>
      </c>
      <c r="C6" s="21">
        <f>+C8+C9+C10+C31+C35+C39+C42+C43+C44+C45+C46+C47+C48+C49+C50</f>
        <v>27563744946.550003</v>
      </c>
      <c r="D6" s="7">
        <f>+D8+D9+D10+D31+D35+D39+D42+D43+D44+D45+D46+D47+D48+D49+D50</f>
        <v>27318647038.420002</v>
      </c>
      <c r="E6" s="7">
        <f>D6-C6</f>
        <v>-245097908.13000107</v>
      </c>
      <c r="F6" s="10">
        <f>D6/C6*100</f>
        <v>99.110796052549162</v>
      </c>
      <c r="G6" s="13"/>
    </row>
    <row r="7" spans="1:9" ht="19.5" thickBot="1" x14ac:dyDescent="0.25">
      <c r="A7" s="22" t="s">
        <v>4</v>
      </c>
      <c r="B7" s="42" t="s">
        <v>5</v>
      </c>
      <c r="C7" s="43">
        <f>C8+C9</f>
        <v>17441439687.310001</v>
      </c>
      <c r="D7" s="43">
        <f>D8+D9</f>
        <v>16089641359.459999</v>
      </c>
      <c r="E7" s="45">
        <f t="shared" ref="E7:E63" si="0">D7-C7</f>
        <v>-1351798327.8500023</v>
      </c>
      <c r="F7" s="44">
        <f t="shared" ref="F7:F10" si="1">D7/C7*100</f>
        <v>92.249502609388728</v>
      </c>
      <c r="G7" s="13"/>
    </row>
    <row r="8" spans="1:9" s="2" customFormat="1" ht="18.75" x14ac:dyDescent="0.2">
      <c r="A8" s="67" t="s">
        <v>6</v>
      </c>
      <c r="B8" s="54" t="s">
        <v>7</v>
      </c>
      <c r="C8" s="51">
        <v>12251667410.690001</v>
      </c>
      <c r="D8" s="23">
        <v>9462450088.7199993</v>
      </c>
      <c r="E8" s="23">
        <f t="shared" si="0"/>
        <v>-2789217321.9700012</v>
      </c>
      <c r="F8" s="68">
        <f t="shared" si="1"/>
        <v>77.233977805042983</v>
      </c>
      <c r="G8" s="13"/>
      <c r="H8" s="71">
        <f>C8+C9+C10+C31+C35+C39+C42+C43</f>
        <v>26705899884.850002</v>
      </c>
      <c r="I8" s="71">
        <f>D8+D9+D10+D31+D35+D39+D42+D43</f>
        <v>25356672219.57</v>
      </c>
    </row>
    <row r="9" spans="1:9" s="2" customFormat="1" ht="19.5" thickBot="1" x14ac:dyDescent="0.25">
      <c r="A9" s="69" t="s">
        <v>8</v>
      </c>
      <c r="B9" s="63" t="s">
        <v>9</v>
      </c>
      <c r="C9" s="52">
        <v>5189772276.6199999</v>
      </c>
      <c r="D9" s="25">
        <v>6627191270.7399998</v>
      </c>
      <c r="E9" s="25">
        <f t="shared" si="0"/>
        <v>1437418994.1199999</v>
      </c>
      <c r="F9" s="70">
        <f t="shared" si="1"/>
        <v>127.69714965328237</v>
      </c>
      <c r="G9" s="13"/>
      <c r="H9" s="12"/>
    </row>
    <row r="10" spans="1:9" ht="90" customHeight="1" thickBot="1" x14ac:dyDescent="0.25">
      <c r="A10" s="43" t="s">
        <v>10</v>
      </c>
      <c r="B10" s="42" t="s">
        <v>11</v>
      </c>
      <c r="C10" s="43">
        <f>C12+C14+C15+C16+C17+C18+C19+C22+C25+C28+C13</f>
        <v>2314176630.0900002</v>
      </c>
      <c r="D10" s="43">
        <f>D12+D14+D15+D16+D17+D18+D19+D22+D25+D28+D13</f>
        <v>2375801912.4700003</v>
      </c>
      <c r="E10" s="43">
        <f t="shared" si="0"/>
        <v>61625282.380000114</v>
      </c>
      <c r="F10" s="44">
        <f t="shared" si="1"/>
        <v>102.6629463619466</v>
      </c>
      <c r="G10" s="13"/>
    </row>
    <row r="11" spans="1:9" s="2" customFormat="1" ht="56.25" hidden="1" x14ac:dyDescent="0.3">
      <c r="A11" s="34" t="s">
        <v>73</v>
      </c>
      <c r="B11" s="24" t="s">
        <v>74</v>
      </c>
      <c r="C11" s="51">
        <v>12803023.630000001</v>
      </c>
      <c r="D11" s="23">
        <v>6993218.8600000003</v>
      </c>
      <c r="E11" s="26">
        <f t="shared" si="0"/>
        <v>-5809804.7700000005</v>
      </c>
      <c r="F11" s="35">
        <f>D11/C11*100</f>
        <v>54.621619565033953</v>
      </c>
      <c r="G11" s="13"/>
      <c r="H11" s="15"/>
    </row>
    <row r="12" spans="1:9" s="2" customFormat="1" ht="57" customHeight="1" x14ac:dyDescent="0.2">
      <c r="A12" s="56" t="s">
        <v>73</v>
      </c>
      <c r="B12" s="57" t="s">
        <v>74</v>
      </c>
      <c r="C12" s="48">
        <v>12803023.630000001</v>
      </c>
      <c r="D12" s="48">
        <v>14647361.43</v>
      </c>
      <c r="E12" s="14">
        <f t="shared" si="0"/>
        <v>1844337.7999999989</v>
      </c>
      <c r="F12" s="58">
        <f t="shared" ref="F12:F63" si="2">D12/C12*100</f>
        <v>114.40548618279789</v>
      </c>
      <c r="G12" s="13"/>
      <c r="H12" s="16"/>
    </row>
    <row r="13" spans="1:9" s="2" customFormat="1" ht="57" hidden="1" customHeight="1" x14ac:dyDescent="0.2">
      <c r="A13" s="56"/>
      <c r="B13" s="57" t="s">
        <v>117</v>
      </c>
      <c r="C13" s="48">
        <v>0</v>
      </c>
      <c r="D13" s="48">
        <v>279292</v>
      </c>
      <c r="E13" s="14"/>
      <c r="F13" s="58"/>
      <c r="G13" s="13"/>
      <c r="H13" s="16"/>
    </row>
    <row r="14" spans="1:9" s="2" customFormat="1" ht="318.75" x14ac:dyDescent="0.2">
      <c r="A14" s="56" t="s">
        <v>75</v>
      </c>
      <c r="B14" s="57" t="s">
        <v>76</v>
      </c>
      <c r="C14" s="48">
        <v>332791739.80000001</v>
      </c>
      <c r="D14" s="14">
        <v>331214687.55000001</v>
      </c>
      <c r="E14" s="14">
        <f t="shared" si="0"/>
        <v>-1577052.25</v>
      </c>
      <c r="F14" s="58">
        <f t="shared" si="2"/>
        <v>99.526114364813338</v>
      </c>
      <c r="G14" s="12"/>
      <c r="H14" s="12"/>
    </row>
    <row r="15" spans="1:9" s="2" customFormat="1" ht="237" customHeight="1" x14ac:dyDescent="0.2">
      <c r="A15" s="56" t="s">
        <v>77</v>
      </c>
      <c r="B15" s="57" t="s">
        <v>78</v>
      </c>
      <c r="C15" s="48">
        <v>850883.34</v>
      </c>
      <c r="D15" s="14">
        <v>738425.18</v>
      </c>
      <c r="E15" s="14">
        <f t="shared" si="0"/>
        <v>-112458.15999999992</v>
      </c>
      <c r="F15" s="58">
        <f t="shared" si="2"/>
        <v>86.783363275158266</v>
      </c>
      <c r="G15" s="12"/>
      <c r="H15" s="12"/>
    </row>
    <row r="16" spans="1:9" s="2" customFormat="1" ht="206.25" hidden="1" x14ac:dyDescent="0.2">
      <c r="A16" s="56" t="s">
        <v>102</v>
      </c>
      <c r="B16" s="57" t="s">
        <v>79</v>
      </c>
      <c r="C16" s="48">
        <v>-1830.35</v>
      </c>
      <c r="D16" s="14">
        <v>-813.07</v>
      </c>
      <c r="E16" s="14">
        <f t="shared" si="0"/>
        <v>1017.2799999999999</v>
      </c>
      <c r="F16" s="58">
        <f t="shared" si="2"/>
        <v>44.421558718277929</v>
      </c>
      <c r="G16" s="12"/>
      <c r="H16" s="12"/>
    </row>
    <row r="17" spans="1:8" s="2" customFormat="1" ht="168.75" hidden="1" x14ac:dyDescent="0.2">
      <c r="A17" s="56" t="s">
        <v>103</v>
      </c>
      <c r="B17" s="57" t="s">
        <v>80</v>
      </c>
      <c r="C17" s="48">
        <v>12751.19</v>
      </c>
      <c r="D17" s="14">
        <v>46625.5</v>
      </c>
      <c r="E17" s="14">
        <f t="shared" si="0"/>
        <v>33874.31</v>
      </c>
      <c r="F17" s="58">
        <f t="shared" si="2"/>
        <v>365.6560681787347</v>
      </c>
      <c r="G17" s="12"/>
      <c r="H17" s="12"/>
    </row>
    <row r="18" spans="1:8" s="2" customFormat="1" ht="168.75" hidden="1" x14ac:dyDescent="0.2">
      <c r="A18" s="56" t="s">
        <v>104</v>
      </c>
      <c r="B18" s="57" t="s">
        <v>89</v>
      </c>
      <c r="C18" s="48">
        <v>341400.82</v>
      </c>
      <c r="D18" s="14">
        <v>363803.26</v>
      </c>
      <c r="E18" s="14">
        <f t="shared" si="0"/>
        <v>22402.440000000002</v>
      </c>
      <c r="F18" s="58">
        <f t="shared" si="2"/>
        <v>106.56191745526564</v>
      </c>
      <c r="G18" s="12"/>
      <c r="H18" s="12"/>
    </row>
    <row r="19" spans="1:8" s="2" customFormat="1" ht="111" customHeight="1" x14ac:dyDescent="0.2">
      <c r="A19" s="56" t="s">
        <v>105</v>
      </c>
      <c r="B19" s="57" t="s">
        <v>90</v>
      </c>
      <c r="C19" s="48">
        <v>1014193605.08</v>
      </c>
      <c r="D19" s="14">
        <v>1036209951.89</v>
      </c>
      <c r="E19" s="14">
        <f t="shared" si="0"/>
        <v>22016346.809999943</v>
      </c>
      <c r="F19" s="58">
        <f t="shared" si="2"/>
        <v>102.17082287836583</v>
      </c>
      <c r="G19" s="12"/>
      <c r="H19" s="12"/>
    </row>
    <row r="20" spans="1:8" s="2" customFormat="1" ht="187.5" hidden="1" x14ac:dyDescent="0.2">
      <c r="A20" s="56" t="s">
        <v>81</v>
      </c>
      <c r="B20" s="57" t="s">
        <v>91</v>
      </c>
      <c r="C20" s="48">
        <v>309284091.95999998</v>
      </c>
      <c r="D20" s="14">
        <v>323439048.13999999</v>
      </c>
      <c r="E20" s="14">
        <f t="shared" si="0"/>
        <v>14154956.180000007</v>
      </c>
      <c r="F20" s="58">
        <f t="shared" si="2"/>
        <v>104.57668420328281</v>
      </c>
      <c r="G20" s="12"/>
      <c r="H20" s="12"/>
    </row>
    <row r="21" spans="1:8" s="2" customFormat="1" ht="187.5" hidden="1" x14ac:dyDescent="0.2">
      <c r="A21" s="56" t="s">
        <v>82</v>
      </c>
      <c r="B21" s="57" t="s">
        <v>92</v>
      </c>
      <c r="C21" s="48">
        <v>189703635.03999999</v>
      </c>
      <c r="D21" s="14">
        <v>202236741.56</v>
      </c>
      <c r="E21" s="14">
        <f t="shared" si="0"/>
        <v>12533106.520000011</v>
      </c>
      <c r="F21" s="58">
        <f t="shared" si="2"/>
        <v>106.6066770504199</v>
      </c>
      <c r="G21" s="12"/>
      <c r="H21" s="12"/>
    </row>
    <row r="22" spans="1:8" s="2" customFormat="1" ht="131.25" x14ac:dyDescent="0.2">
      <c r="A22" s="56" t="s">
        <v>106</v>
      </c>
      <c r="B22" s="57" t="s">
        <v>93</v>
      </c>
      <c r="C22" s="48">
        <v>5271699.46</v>
      </c>
      <c r="D22" s="14">
        <v>5996406.79</v>
      </c>
      <c r="E22" s="14">
        <f t="shared" si="0"/>
        <v>724707.33000000007</v>
      </c>
      <c r="F22" s="58">
        <f t="shared" si="2"/>
        <v>113.74712908994246</v>
      </c>
      <c r="G22" s="12"/>
      <c r="H22" s="12"/>
    </row>
    <row r="23" spans="1:8" s="2" customFormat="1" ht="206.25" hidden="1" x14ac:dyDescent="0.2">
      <c r="A23" s="56" t="s">
        <v>83</v>
      </c>
      <c r="B23" s="57" t="s">
        <v>94</v>
      </c>
      <c r="C23" s="48">
        <v>1269344.72</v>
      </c>
      <c r="D23" s="14">
        <v>1701685.33</v>
      </c>
      <c r="E23" s="14">
        <f t="shared" si="0"/>
        <v>432340.6100000001</v>
      </c>
      <c r="F23" s="58">
        <f t="shared" si="2"/>
        <v>134.06014167688033</v>
      </c>
      <c r="G23" s="12"/>
      <c r="H23" s="12"/>
    </row>
    <row r="24" spans="1:8" s="2" customFormat="1" ht="206.25" hidden="1" x14ac:dyDescent="0.2">
      <c r="A24" s="56" t="s">
        <v>84</v>
      </c>
      <c r="B24" s="57" t="s">
        <v>95</v>
      </c>
      <c r="C24" s="48">
        <v>778570</v>
      </c>
      <c r="D24" s="14">
        <v>1064012.76</v>
      </c>
      <c r="E24" s="14">
        <f t="shared" si="0"/>
        <v>285442.76</v>
      </c>
      <c r="F24" s="58">
        <f t="shared" si="2"/>
        <v>136.66244011456902</v>
      </c>
      <c r="G24" s="12"/>
      <c r="H24" s="12"/>
    </row>
    <row r="25" spans="1:8" s="2" customFormat="1" ht="112.5" x14ac:dyDescent="0.2">
      <c r="A25" s="56" t="s">
        <v>107</v>
      </c>
      <c r="B25" s="57" t="s">
        <v>96</v>
      </c>
      <c r="C25" s="48">
        <v>1074454504.1700001</v>
      </c>
      <c r="D25" s="14">
        <v>1120849257.02</v>
      </c>
      <c r="E25" s="14">
        <f t="shared" si="0"/>
        <v>46394752.849999905</v>
      </c>
      <c r="F25" s="58">
        <f t="shared" si="2"/>
        <v>104.31798207089645</v>
      </c>
      <c r="G25" s="12"/>
      <c r="H25" s="12"/>
    </row>
    <row r="26" spans="1:8" s="2" customFormat="1" ht="187.5" hidden="1" x14ac:dyDescent="0.2">
      <c r="A26" s="56" t="s">
        <v>85</v>
      </c>
      <c r="B26" s="57" t="s">
        <v>97</v>
      </c>
      <c r="C26" s="48">
        <v>330706473.69999999</v>
      </c>
      <c r="D26" s="14">
        <v>368897200.66000003</v>
      </c>
      <c r="E26" s="14">
        <f t="shared" si="0"/>
        <v>38190726.960000038</v>
      </c>
      <c r="F26" s="58">
        <f t="shared" si="2"/>
        <v>111.54822478456974</v>
      </c>
      <c r="G26" s="12"/>
      <c r="H26" s="12"/>
    </row>
    <row r="27" spans="1:8" s="2" customFormat="1" ht="187.5" hidden="1" x14ac:dyDescent="0.2">
      <c r="A27" s="56" t="s">
        <v>86</v>
      </c>
      <c r="B27" s="57" t="s">
        <v>98</v>
      </c>
      <c r="C27" s="48">
        <v>202843346.41</v>
      </c>
      <c r="D27" s="14">
        <v>230660361.71000001</v>
      </c>
      <c r="E27" s="14">
        <f t="shared" si="0"/>
        <v>27817015.300000012</v>
      </c>
      <c r="F27" s="58">
        <f t="shared" si="2"/>
        <v>113.71354584329055</v>
      </c>
      <c r="G27" s="12"/>
      <c r="H27" s="12"/>
    </row>
    <row r="28" spans="1:8" s="2" customFormat="1" ht="119.25" customHeight="1" thickBot="1" x14ac:dyDescent="0.25">
      <c r="A28" s="56" t="s">
        <v>108</v>
      </c>
      <c r="B28" s="57" t="s">
        <v>99</v>
      </c>
      <c r="C28" s="48">
        <v>-126541147.05</v>
      </c>
      <c r="D28" s="14">
        <v>-134543085.08000001</v>
      </c>
      <c r="E28" s="14">
        <f t="shared" si="0"/>
        <v>-8001938.0300000161</v>
      </c>
      <c r="F28" s="58">
        <f t="shared" si="2"/>
        <v>106.32358581895755</v>
      </c>
      <c r="G28" s="12"/>
      <c r="H28" s="12"/>
    </row>
    <row r="29" spans="1:8" s="2" customFormat="1" ht="187.5" hidden="1" x14ac:dyDescent="0.3">
      <c r="A29" s="36" t="s">
        <v>87</v>
      </c>
      <c r="B29" s="17" t="s">
        <v>100</v>
      </c>
      <c r="C29" s="18">
        <v>0</v>
      </c>
      <c r="D29" s="19">
        <v>0</v>
      </c>
      <c r="E29" s="6">
        <f t="shared" si="0"/>
        <v>0</v>
      </c>
      <c r="F29" s="37" t="e">
        <f t="shared" si="2"/>
        <v>#DIV/0!</v>
      </c>
      <c r="G29" s="12"/>
      <c r="H29" s="12"/>
    </row>
    <row r="30" spans="1:8" s="2" customFormat="1" ht="188.25" hidden="1" thickBot="1" x14ac:dyDescent="0.35">
      <c r="A30" s="33" t="s">
        <v>88</v>
      </c>
      <c r="B30" s="27" t="s">
        <v>101</v>
      </c>
      <c r="C30" s="28">
        <v>0</v>
      </c>
      <c r="D30" s="29">
        <v>0</v>
      </c>
      <c r="E30" s="31">
        <f t="shared" si="0"/>
        <v>0</v>
      </c>
      <c r="F30" s="38" t="e">
        <f t="shared" si="2"/>
        <v>#DIV/0!</v>
      </c>
      <c r="G30" s="12"/>
      <c r="H30" s="12"/>
    </row>
    <row r="31" spans="1:8" ht="19.5" thickBot="1" x14ac:dyDescent="0.25">
      <c r="A31" s="43" t="s">
        <v>12</v>
      </c>
      <c r="B31" s="42" t="s">
        <v>13</v>
      </c>
      <c r="C31" s="43">
        <f>+C32+C33+C34</f>
        <v>1020865501.9299999</v>
      </c>
      <c r="D31" s="43">
        <f>+D32+D33+D34</f>
        <v>1519695041.47</v>
      </c>
      <c r="E31" s="43">
        <f>D31-C31</f>
        <v>498829539.54000008</v>
      </c>
      <c r="F31" s="44">
        <f t="shared" si="2"/>
        <v>148.86339469763027</v>
      </c>
    </row>
    <row r="32" spans="1:8" s="2" customFormat="1" ht="37.5" x14ac:dyDescent="0.2">
      <c r="A32" s="53" t="s">
        <v>14</v>
      </c>
      <c r="B32" s="54" t="s">
        <v>15</v>
      </c>
      <c r="C32" s="49">
        <v>974088322.90999997</v>
      </c>
      <c r="D32" s="30">
        <v>1438552520</v>
      </c>
      <c r="E32" s="30">
        <f t="shared" si="0"/>
        <v>464464197.09000003</v>
      </c>
      <c r="F32" s="55">
        <f t="shared" si="2"/>
        <v>147.68193870782227</v>
      </c>
      <c r="G32" s="12"/>
      <c r="H32" s="12"/>
    </row>
    <row r="33" spans="1:11" s="2" customFormat="1" ht="19.5" thickBot="1" x14ac:dyDescent="0.25">
      <c r="A33" s="66" t="s">
        <v>70</v>
      </c>
      <c r="B33" s="57" t="s">
        <v>69</v>
      </c>
      <c r="C33" s="48">
        <v>46777179.020000003</v>
      </c>
      <c r="D33" s="14">
        <v>81142521.459999993</v>
      </c>
      <c r="E33" s="14">
        <f t="shared" si="0"/>
        <v>34365342.43999999</v>
      </c>
      <c r="F33" s="58">
        <f t="shared" si="2"/>
        <v>173.4660429721655</v>
      </c>
      <c r="G33" s="12"/>
      <c r="H33" s="12"/>
    </row>
    <row r="34" spans="1:11" s="2" customFormat="1" ht="19.5" hidden="1" thickBot="1" x14ac:dyDescent="0.25">
      <c r="A34" s="39" t="s">
        <v>110</v>
      </c>
      <c r="B34" s="32" t="s">
        <v>111</v>
      </c>
      <c r="C34" s="25">
        <v>0</v>
      </c>
      <c r="D34" s="25">
        <v>0.01</v>
      </c>
      <c r="E34" s="31">
        <f t="shared" si="0"/>
        <v>0.01</v>
      </c>
      <c r="F34" s="38" t="e">
        <f t="shared" si="2"/>
        <v>#DIV/0!</v>
      </c>
      <c r="G34" s="12"/>
      <c r="H34" s="12"/>
    </row>
    <row r="35" spans="1:11" ht="19.5" thickBot="1" x14ac:dyDescent="0.25">
      <c r="A35" s="43" t="s">
        <v>16</v>
      </c>
      <c r="B35" s="42" t="s">
        <v>17</v>
      </c>
      <c r="C35" s="43">
        <f>C36+C37+C38</f>
        <v>5865797663.4299994</v>
      </c>
      <c r="D35" s="43">
        <f>D36+D37+D38</f>
        <v>5308499955.5299997</v>
      </c>
      <c r="E35" s="43">
        <f t="shared" si="0"/>
        <v>-557297707.89999962</v>
      </c>
      <c r="F35" s="44">
        <f t="shared" si="2"/>
        <v>90.499199940454105</v>
      </c>
    </row>
    <row r="36" spans="1:11" s="2" customFormat="1" ht="18.75" x14ac:dyDescent="0.2">
      <c r="A36" s="53" t="s">
        <v>18</v>
      </c>
      <c r="B36" s="54" t="s">
        <v>19</v>
      </c>
      <c r="C36" s="49">
        <v>5678212977.9200001</v>
      </c>
      <c r="D36" s="30">
        <v>5065805203.25</v>
      </c>
      <c r="E36" s="30">
        <f t="shared" si="0"/>
        <v>-612407774.67000008</v>
      </c>
      <c r="F36" s="55">
        <f t="shared" si="2"/>
        <v>89.214779772238614</v>
      </c>
      <c r="G36" s="12"/>
      <c r="H36" s="12"/>
    </row>
    <row r="37" spans="1:11" s="2" customFormat="1" ht="18.75" x14ac:dyDescent="0.2">
      <c r="A37" s="56" t="s">
        <v>20</v>
      </c>
      <c r="B37" s="57" t="s">
        <v>21</v>
      </c>
      <c r="C37" s="48">
        <v>186023808.69</v>
      </c>
      <c r="D37" s="14">
        <v>241238752.28</v>
      </c>
      <c r="E37" s="14">
        <f t="shared" si="0"/>
        <v>55214943.590000004</v>
      </c>
      <c r="F37" s="58">
        <f t="shared" si="2"/>
        <v>129.68165418116621</v>
      </c>
      <c r="G37" s="12"/>
      <c r="H37" s="12"/>
    </row>
    <row r="38" spans="1:11" s="2" customFormat="1" ht="19.5" thickBot="1" x14ac:dyDescent="0.25">
      <c r="A38" s="59" t="s">
        <v>22</v>
      </c>
      <c r="B38" s="60" t="s">
        <v>23</v>
      </c>
      <c r="C38" s="50">
        <v>1560876.82</v>
      </c>
      <c r="D38" s="41">
        <v>1456000</v>
      </c>
      <c r="E38" s="41">
        <f t="shared" si="0"/>
        <v>-104876.82000000007</v>
      </c>
      <c r="F38" s="61">
        <f t="shared" si="2"/>
        <v>93.280903486029089</v>
      </c>
      <c r="G38" s="12"/>
      <c r="H38" s="12"/>
    </row>
    <row r="39" spans="1:11" ht="57" thickBot="1" x14ac:dyDescent="0.25">
      <c r="A39" s="43" t="s">
        <v>24</v>
      </c>
      <c r="B39" s="42" t="s">
        <v>25</v>
      </c>
      <c r="C39" s="43">
        <f>+C40+C41</f>
        <v>14275492.76</v>
      </c>
      <c r="D39" s="43">
        <f>+D40+D41</f>
        <v>11772706.620000001</v>
      </c>
      <c r="E39" s="43">
        <f t="shared" si="0"/>
        <v>-2502786.1399999987</v>
      </c>
      <c r="F39" s="44">
        <f t="shared" si="2"/>
        <v>82.467952720953932</v>
      </c>
    </row>
    <row r="40" spans="1:11" s="2" customFormat="1" ht="18.75" x14ac:dyDescent="0.2">
      <c r="A40" s="53" t="s">
        <v>26</v>
      </c>
      <c r="B40" s="54" t="s">
        <v>27</v>
      </c>
      <c r="C40" s="49">
        <v>9441212.0099999998</v>
      </c>
      <c r="D40" s="30">
        <v>8351246.25</v>
      </c>
      <c r="E40" s="47">
        <f t="shared" si="0"/>
        <v>-1089965.7599999998</v>
      </c>
      <c r="F40" s="55">
        <f t="shared" si="2"/>
        <v>88.455234785051715</v>
      </c>
      <c r="G40" s="12"/>
      <c r="H40" s="12"/>
    </row>
    <row r="41" spans="1:11" s="2" customFormat="1" ht="56.25" x14ac:dyDescent="0.2">
      <c r="A41" s="56" t="s">
        <v>28</v>
      </c>
      <c r="B41" s="57" t="s">
        <v>29</v>
      </c>
      <c r="C41" s="48">
        <v>4834280.75</v>
      </c>
      <c r="D41" s="14">
        <v>3421460.37</v>
      </c>
      <c r="E41" s="20">
        <f t="shared" si="0"/>
        <v>-1412820.38</v>
      </c>
      <c r="F41" s="58">
        <f t="shared" si="2"/>
        <v>70.774962128544146</v>
      </c>
      <c r="G41" s="12"/>
      <c r="H41" s="12"/>
    </row>
    <row r="42" spans="1:11" s="2" customFormat="1" ht="18.75" x14ac:dyDescent="0.2">
      <c r="A42" s="56" t="s">
        <v>30</v>
      </c>
      <c r="B42" s="57" t="s">
        <v>31</v>
      </c>
      <c r="C42" s="48">
        <v>49306310.200000003</v>
      </c>
      <c r="D42" s="14">
        <v>51261010.450000003</v>
      </c>
      <c r="E42" s="20">
        <f t="shared" si="0"/>
        <v>1954700.25</v>
      </c>
      <c r="F42" s="58">
        <f t="shared" si="2"/>
        <v>103.96440180186106</v>
      </c>
      <c r="G42" s="12"/>
      <c r="H42" s="12"/>
    </row>
    <row r="43" spans="1:11" s="2" customFormat="1" ht="56.25" x14ac:dyDescent="0.2">
      <c r="A43" s="56" t="s">
        <v>32</v>
      </c>
      <c r="B43" s="57" t="s">
        <v>33</v>
      </c>
      <c r="C43" s="48">
        <v>38599.129999999997</v>
      </c>
      <c r="D43" s="14">
        <v>233.57</v>
      </c>
      <c r="E43" s="20">
        <f t="shared" si="0"/>
        <v>-38365.56</v>
      </c>
      <c r="F43" s="58">
        <v>1254.7</v>
      </c>
      <c r="G43" s="12"/>
      <c r="H43" s="71">
        <f>C44+C45+C46+C47+C48+C49+C50</f>
        <v>857845061.69999993</v>
      </c>
      <c r="I43" s="71">
        <f>D44+D45+D46+D47+D48+D49+D50</f>
        <v>1961974818.8500004</v>
      </c>
      <c r="J43" s="71"/>
      <c r="K43" s="71"/>
    </row>
    <row r="44" spans="1:11" s="2" customFormat="1" ht="75" x14ac:dyDescent="0.2">
      <c r="A44" s="56" t="s">
        <v>34</v>
      </c>
      <c r="B44" s="57" t="s">
        <v>35</v>
      </c>
      <c r="C44" s="48">
        <v>377538979.56999999</v>
      </c>
      <c r="D44" s="20">
        <v>1060466393.88</v>
      </c>
      <c r="E44" s="20">
        <f t="shared" si="0"/>
        <v>682927414.30999994</v>
      </c>
      <c r="F44" s="58">
        <f t="shared" si="2"/>
        <v>280.88924621447666</v>
      </c>
      <c r="G44" s="12"/>
      <c r="H44" s="12"/>
    </row>
    <row r="45" spans="1:11" s="2" customFormat="1" ht="37.5" x14ac:dyDescent="0.2">
      <c r="A45" s="56" t="s">
        <v>36</v>
      </c>
      <c r="B45" s="57" t="s">
        <v>37</v>
      </c>
      <c r="C45" s="48">
        <v>22049087.399999999</v>
      </c>
      <c r="D45" s="20">
        <v>24792595.800000001</v>
      </c>
      <c r="E45" s="20">
        <f t="shared" si="0"/>
        <v>2743508.4000000022</v>
      </c>
      <c r="F45" s="58">
        <f t="shared" si="2"/>
        <v>112.44272994264608</v>
      </c>
      <c r="G45" s="12"/>
      <c r="H45" s="12"/>
    </row>
    <row r="46" spans="1:11" s="2" customFormat="1" ht="56.25" x14ac:dyDescent="0.2">
      <c r="A46" s="56" t="s">
        <v>38</v>
      </c>
      <c r="B46" s="57" t="s">
        <v>39</v>
      </c>
      <c r="C46" s="48">
        <v>209030183.93000001</v>
      </c>
      <c r="D46" s="20">
        <v>452086429.43000001</v>
      </c>
      <c r="E46" s="20">
        <f t="shared" si="0"/>
        <v>243056245.5</v>
      </c>
      <c r="F46" s="58">
        <f t="shared" si="2"/>
        <v>216.27806134514748</v>
      </c>
      <c r="G46" s="12"/>
      <c r="H46" s="12"/>
    </row>
    <row r="47" spans="1:11" s="2" customFormat="1" ht="37.5" x14ac:dyDescent="0.2">
      <c r="A47" s="56" t="s">
        <v>40</v>
      </c>
      <c r="B47" s="57" t="s">
        <v>41</v>
      </c>
      <c r="C47" s="48">
        <v>536253.82999999996</v>
      </c>
      <c r="D47" s="20">
        <v>440352.43</v>
      </c>
      <c r="E47" s="20">
        <f t="shared" si="0"/>
        <v>-95901.399999999965</v>
      </c>
      <c r="F47" s="58">
        <f t="shared" si="2"/>
        <v>82.116416772258773</v>
      </c>
      <c r="G47" s="12"/>
      <c r="H47" s="12"/>
    </row>
    <row r="48" spans="1:11" s="2" customFormat="1" ht="37.5" x14ac:dyDescent="0.2">
      <c r="A48" s="56" t="s">
        <v>42</v>
      </c>
      <c r="B48" s="57" t="s">
        <v>43</v>
      </c>
      <c r="C48" s="48">
        <v>1273386.54</v>
      </c>
      <c r="D48" s="20">
        <v>1036674.52</v>
      </c>
      <c r="E48" s="20">
        <f t="shared" si="0"/>
        <v>-236712.02000000002</v>
      </c>
      <c r="F48" s="58">
        <f t="shared" si="2"/>
        <v>81.410827540237705</v>
      </c>
      <c r="G48" s="12"/>
      <c r="H48" s="12"/>
    </row>
    <row r="49" spans="1:8" s="2" customFormat="1" ht="37.5" x14ac:dyDescent="0.2">
      <c r="A49" s="56" t="s">
        <v>44</v>
      </c>
      <c r="B49" s="57" t="s">
        <v>45</v>
      </c>
      <c r="C49" s="48">
        <v>250342179.91999999</v>
      </c>
      <c r="D49" s="20">
        <v>417399838.16000003</v>
      </c>
      <c r="E49" s="20">
        <f t="shared" si="0"/>
        <v>167057658.24000004</v>
      </c>
      <c r="F49" s="58">
        <f t="shared" si="2"/>
        <v>166.73172626897531</v>
      </c>
      <c r="G49" s="12"/>
      <c r="H49" s="12"/>
    </row>
    <row r="50" spans="1:8" s="2" customFormat="1" ht="27.75" customHeight="1" thickBot="1" x14ac:dyDescent="0.25">
      <c r="A50" s="59" t="s">
        <v>46</v>
      </c>
      <c r="B50" s="60" t="s">
        <v>47</v>
      </c>
      <c r="C50" s="50">
        <v>-2925009.49</v>
      </c>
      <c r="D50" s="40">
        <v>5752534.6299999999</v>
      </c>
      <c r="E50" s="40">
        <f t="shared" si="0"/>
        <v>8677544.120000001</v>
      </c>
      <c r="F50" s="61">
        <f t="shared" si="2"/>
        <v>-196.66721252244551</v>
      </c>
      <c r="G50" s="12"/>
      <c r="H50" s="12"/>
    </row>
    <row r="51" spans="1:8" ht="19.5" thickBot="1" x14ac:dyDescent="0.25">
      <c r="A51" s="7" t="s">
        <v>52</v>
      </c>
      <c r="B51" s="8" t="s">
        <v>53</v>
      </c>
      <c r="C51" s="7">
        <f>C52+C57+C61+C62+C58+C59</f>
        <v>8339530650.1199999</v>
      </c>
      <c r="D51" s="7">
        <f>D52+D57+D61+D62+D58+D59+D60</f>
        <v>8063481331.4300003</v>
      </c>
      <c r="E51" s="7">
        <f t="shared" si="0"/>
        <v>-276049318.68999958</v>
      </c>
      <c r="F51" s="10">
        <f t="shared" si="2"/>
        <v>96.689869846739782</v>
      </c>
    </row>
    <row r="52" spans="1:8" ht="56.25" x14ac:dyDescent="0.2">
      <c r="A52" s="53" t="s">
        <v>54</v>
      </c>
      <c r="B52" s="54" t="s">
        <v>55</v>
      </c>
      <c r="C52" s="49">
        <v>8372888458.1999998</v>
      </c>
      <c r="D52" s="47">
        <v>7373110881.3299999</v>
      </c>
      <c r="E52" s="47">
        <f t="shared" si="0"/>
        <v>-999777576.86999989</v>
      </c>
      <c r="F52" s="55">
        <f t="shared" si="2"/>
        <v>88.059346761142308</v>
      </c>
    </row>
    <row r="53" spans="1:8" ht="37.5" x14ac:dyDescent="0.2">
      <c r="A53" s="56" t="s">
        <v>65</v>
      </c>
      <c r="B53" s="57" t="s">
        <v>48</v>
      </c>
      <c r="C53" s="48">
        <v>2536708700</v>
      </c>
      <c r="D53" s="20">
        <v>2422246500</v>
      </c>
      <c r="E53" s="20">
        <f t="shared" si="0"/>
        <v>-114462200</v>
      </c>
      <c r="F53" s="58">
        <f t="shared" si="2"/>
        <v>95.487767278915385</v>
      </c>
    </row>
    <row r="54" spans="1:8" ht="56.25" x14ac:dyDescent="0.2">
      <c r="A54" s="56" t="s">
        <v>66</v>
      </c>
      <c r="B54" s="57" t="s">
        <v>49</v>
      </c>
      <c r="C54" s="48">
        <v>3973650206.8400002</v>
      </c>
      <c r="D54" s="20">
        <v>3674979315.02</v>
      </c>
      <c r="E54" s="20">
        <f t="shared" si="0"/>
        <v>-298670891.82000017</v>
      </c>
      <c r="F54" s="58">
        <f t="shared" si="2"/>
        <v>92.483714562849897</v>
      </c>
    </row>
    <row r="55" spans="1:8" ht="37.5" x14ac:dyDescent="0.2">
      <c r="A55" s="56" t="s">
        <v>67</v>
      </c>
      <c r="B55" s="57" t="s">
        <v>50</v>
      </c>
      <c r="C55" s="48">
        <v>1340654178.1700001</v>
      </c>
      <c r="D55" s="20">
        <v>834576412.72000003</v>
      </c>
      <c r="E55" s="20">
        <f t="shared" si="0"/>
        <v>-506077765.45000005</v>
      </c>
      <c r="F55" s="58">
        <f t="shared" si="2"/>
        <v>62.251431152752687</v>
      </c>
    </row>
    <row r="56" spans="1:8" ht="18.75" x14ac:dyDescent="0.2">
      <c r="A56" s="56" t="s">
        <v>68</v>
      </c>
      <c r="B56" s="57" t="s">
        <v>51</v>
      </c>
      <c r="C56" s="48">
        <v>521875373.19</v>
      </c>
      <c r="D56" s="20">
        <v>441308653.58999997</v>
      </c>
      <c r="E56" s="20">
        <f t="shared" si="0"/>
        <v>-80566719.600000024</v>
      </c>
      <c r="F56" s="58">
        <f t="shared" si="2"/>
        <v>84.562076744964941</v>
      </c>
    </row>
    <row r="57" spans="1:8" ht="37.5" x14ac:dyDescent="0.2">
      <c r="A57" s="56" t="s">
        <v>56</v>
      </c>
      <c r="B57" s="57" t="s">
        <v>57</v>
      </c>
      <c r="C57" s="48">
        <v>105557144.23</v>
      </c>
      <c r="D57" s="20">
        <v>693355243.67999995</v>
      </c>
      <c r="E57" s="20">
        <f t="shared" si="0"/>
        <v>587798099.44999993</v>
      </c>
      <c r="F57" s="58">
        <f t="shared" si="2"/>
        <v>656.85297640227748</v>
      </c>
    </row>
    <row r="58" spans="1:8" ht="37.5" x14ac:dyDescent="0.2">
      <c r="A58" s="56" t="s">
        <v>72</v>
      </c>
      <c r="B58" s="57" t="s">
        <v>71</v>
      </c>
      <c r="C58" s="48">
        <v>9344597.9900000002</v>
      </c>
      <c r="D58" s="20">
        <v>0</v>
      </c>
      <c r="E58" s="20">
        <f>D58-C58</f>
        <v>-9344597.9900000002</v>
      </c>
      <c r="F58" s="58">
        <f t="shared" si="2"/>
        <v>0</v>
      </c>
    </row>
    <row r="59" spans="1:8" ht="18.75" x14ac:dyDescent="0.2">
      <c r="A59" s="56" t="s">
        <v>63</v>
      </c>
      <c r="B59" s="57" t="s">
        <v>64</v>
      </c>
      <c r="C59" s="48">
        <v>1037000</v>
      </c>
      <c r="D59" s="20">
        <v>1803819</v>
      </c>
      <c r="E59" s="20">
        <f t="shared" si="0"/>
        <v>766819</v>
      </c>
      <c r="F59" s="58">
        <f t="shared" si="2"/>
        <v>173.94590163934427</v>
      </c>
    </row>
    <row r="60" spans="1:8" ht="156.75" customHeight="1" x14ac:dyDescent="0.2">
      <c r="A60" s="56" t="s">
        <v>114</v>
      </c>
      <c r="B60" s="57" t="s">
        <v>115</v>
      </c>
      <c r="C60" s="48">
        <v>0</v>
      </c>
      <c r="D60" s="20">
        <v>0</v>
      </c>
      <c r="E60" s="20">
        <f t="shared" si="0"/>
        <v>0</v>
      </c>
      <c r="F60" s="58"/>
    </row>
    <row r="61" spans="1:8" ht="112.5" x14ac:dyDescent="0.2">
      <c r="A61" s="56" t="s">
        <v>58</v>
      </c>
      <c r="B61" s="57" t="s">
        <v>59</v>
      </c>
      <c r="C61" s="48">
        <v>172629303.97999999</v>
      </c>
      <c r="D61" s="20">
        <v>228668206.56999999</v>
      </c>
      <c r="E61" s="20">
        <f t="shared" si="0"/>
        <v>56038902.590000004</v>
      </c>
      <c r="F61" s="58">
        <f t="shared" si="2"/>
        <v>132.46198721654605</v>
      </c>
    </row>
    <row r="62" spans="1:8" ht="57" thickBot="1" x14ac:dyDescent="0.25">
      <c r="A62" s="62" t="s">
        <v>60</v>
      </c>
      <c r="B62" s="63" t="s">
        <v>61</v>
      </c>
      <c r="C62" s="46">
        <v>-321925854.27999997</v>
      </c>
      <c r="D62" s="46">
        <v>-233456819.15000001</v>
      </c>
      <c r="E62" s="64">
        <f t="shared" si="0"/>
        <v>88469035.129999965</v>
      </c>
      <c r="F62" s="65">
        <f t="shared" si="2"/>
        <v>72.518816381534663</v>
      </c>
    </row>
    <row r="63" spans="1:8" ht="19.5" thickBot="1" x14ac:dyDescent="0.25">
      <c r="A63" s="7"/>
      <c r="B63" s="8" t="s">
        <v>62</v>
      </c>
      <c r="C63" s="7">
        <f>C6+C51</f>
        <v>35903275596.670006</v>
      </c>
      <c r="D63" s="7">
        <f>D6+D51</f>
        <v>35382128369.850006</v>
      </c>
      <c r="E63" s="7">
        <f t="shared" si="0"/>
        <v>-521147226.81999969</v>
      </c>
      <c r="F63" s="10">
        <f t="shared" si="2"/>
        <v>98.548468856506418</v>
      </c>
    </row>
  </sheetData>
  <mergeCells count="7">
    <mergeCell ref="A5:F5"/>
    <mergeCell ref="C3:C4"/>
    <mergeCell ref="D3:D4"/>
    <mergeCell ref="A1:F1"/>
    <mergeCell ref="A3:A4"/>
    <mergeCell ref="B3:B4"/>
    <mergeCell ref="E3:F3"/>
  </mergeCells>
  <printOptions horizontalCentered="1"/>
  <pageMargins left="0.15748031496062992" right="0.19685039370078741" top="0.35433070866141736" bottom="0.27559055118110237" header="0.15748031496062992" footer="0"/>
  <pageSetup paperSize="9" scale="54" fitToHeight="0" orientation="portrait" r:id="rId1"/>
  <headerFooter alignWithMargins="0">
    <oddHeader>Страница &amp;P из &amp;N</oddHeader>
  </headerFooter>
  <rowBreaks count="2" manualBreakCount="2">
    <brk id="28" max="5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к плану</vt:lpstr>
      <vt:lpstr>'Исполнение к плану'!Заголовки_для_печати</vt:lpstr>
      <vt:lpstr>'Исполнение к плану'!Область_печати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Нерега Анна Александровна</dc:creator>
  <cp:lastModifiedBy>Астахов Святослав Викторович</cp:lastModifiedBy>
  <cp:lastPrinted>2024-07-12T05:58:01Z</cp:lastPrinted>
  <dcterms:created xsi:type="dcterms:W3CDTF">2015-07-15T13:35:46Z</dcterms:created>
  <dcterms:modified xsi:type="dcterms:W3CDTF">2024-07-18T05:19:03Z</dcterms:modified>
</cp:coreProperties>
</file>