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ellfile\Documents\Управление доходов бюджета\Астахов\Сайт\2024\4 кв\"/>
    </mc:Choice>
  </mc:AlternateContent>
  <bookViews>
    <workbookView xWindow="0" yWindow="0" windowWidth="23250" windowHeight="12585"/>
  </bookViews>
  <sheets>
    <sheet name="Исполнение к плану" sheetId="1" r:id="rId1"/>
  </sheets>
  <definedNames>
    <definedName name="_xlnm.Print_Titles" localSheetId="0">'Исполнение к плану'!$3:$4</definedName>
    <definedName name="_xlnm.Print_Area" localSheetId="0">'Исполнение к плану'!$A$1:$I$63</definedName>
  </definedNames>
  <calcPr calcId="152511"/>
</workbook>
</file>

<file path=xl/calcChain.xml><?xml version="1.0" encoding="utf-8"?>
<calcChain xmlns="http://schemas.openxmlformats.org/spreadsheetml/2006/main">
  <c r="F9" i="1" l="1"/>
  <c r="H9" i="1"/>
  <c r="F11" i="1"/>
  <c r="H11" i="1"/>
  <c r="F12" i="1"/>
  <c r="H12" i="1"/>
  <c r="F13" i="1"/>
  <c r="H13" i="1"/>
  <c r="F14" i="1"/>
  <c r="H14" i="1"/>
  <c r="F15" i="1"/>
  <c r="H15" i="1"/>
  <c r="F16" i="1"/>
  <c r="H16" i="1"/>
  <c r="F17" i="1"/>
  <c r="H17" i="1"/>
  <c r="F18" i="1"/>
  <c r="H18" i="1"/>
  <c r="F19" i="1"/>
  <c r="H19" i="1"/>
  <c r="F20" i="1"/>
  <c r="H20" i="1"/>
  <c r="F21" i="1"/>
  <c r="H21" i="1"/>
  <c r="F22" i="1"/>
  <c r="H22" i="1"/>
  <c r="F23" i="1"/>
  <c r="H23" i="1"/>
  <c r="F24" i="1"/>
  <c r="H24" i="1"/>
  <c r="F25" i="1"/>
  <c r="H25" i="1"/>
  <c r="F26" i="1"/>
  <c r="H26" i="1"/>
  <c r="F27" i="1"/>
  <c r="H27" i="1"/>
  <c r="F28" i="1"/>
  <c r="H28" i="1"/>
  <c r="F29" i="1"/>
  <c r="H29" i="1"/>
  <c r="F30" i="1"/>
  <c r="H30" i="1"/>
  <c r="F32" i="1"/>
  <c r="H32" i="1"/>
  <c r="F33" i="1"/>
  <c r="H33" i="1"/>
  <c r="F34" i="1"/>
  <c r="H34" i="1"/>
  <c r="F36" i="1"/>
  <c r="H36" i="1"/>
  <c r="F37" i="1"/>
  <c r="H37" i="1"/>
  <c r="F38" i="1"/>
  <c r="H38" i="1"/>
  <c r="F40" i="1"/>
  <c r="H40" i="1"/>
  <c r="F41" i="1"/>
  <c r="H41" i="1"/>
  <c r="F42" i="1"/>
  <c r="H42" i="1"/>
  <c r="F44" i="1"/>
  <c r="H44" i="1"/>
  <c r="F45" i="1"/>
  <c r="H45" i="1"/>
  <c r="F46" i="1"/>
  <c r="H46" i="1"/>
  <c r="F47" i="1"/>
  <c r="H47" i="1"/>
  <c r="F48" i="1"/>
  <c r="H48" i="1"/>
  <c r="F49" i="1"/>
  <c r="H49" i="1"/>
  <c r="F50" i="1"/>
  <c r="H50" i="1"/>
  <c r="F52" i="1"/>
  <c r="H52" i="1"/>
  <c r="F53" i="1"/>
  <c r="H53" i="1"/>
  <c r="F54" i="1"/>
  <c r="H54" i="1"/>
  <c r="F55" i="1"/>
  <c r="H55" i="1"/>
  <c r="F56" i="1"/>
  <c r="H56" i="1"/>
  <c r="F57" i="1"/>
  <c r="H57" i="1"/>
  <c r="H58" i="1"/>
  <c r="H59" i="1"/>
  <c r="H62" i="1"/>
  <c r="H8" i="1"/>
  <c r="F8" i="1"/>
  <c r="D7" i="1" l="1"/>
  <c r="D10" i="1" l="1"/>
  <c r="E10" i="1"/>
  <c r="F10" i="1" l="1"/>
  <c r="H10" i="1"/>
  <c r="E31" i="1"/>
  <c r="D31" i="1"/>
  <c r="H31" i="1" l="1"/>
  <c r="F31" i="1"/>
  <c r="E51" i="1"/>
  <c r="F51" i="1" l="1"/>
  <c r="D51" i="1"/>
  <c r="H51" i="1" s="1"/>
  <c r="D39" i="1"/>
  <c r="D35" i="1"/>
  <c r="D6" i="1" s="1"/>
  <c r="D63" i="1" l="1"/>
  <c r="E7" i="1"/>
  <c r="E35" i="1"/>
  <c r="E39" i="1"/>
  <c r="H39" i="1" l="1"/>
  <c r="F39" i="1"/>
  <c r="H7" i="1"/>
  <c r="F7" i="1"/>
  <c r="H35" i="1"/>
  <c r="F35" i="1"/>
  <c r="E6" i="1"/>
  <c r="H6" i="1" l="1"/>
  <c r="F6" i="1"/>
  <c r="E63" i="1"/>
  <c r="H63" i="1" l="1"/>
  <c r="F63" i="1"/>
</calcChain>
</file>

<file path=xl/sharedStrings.xml><?xml version="1.0" encoding="utf-8"?>
<sst xmlns="http://schemas.openxmlformats.org/spreadsheetml/2006/main" count="161" uniqueCount="144">
  <si>
    <t>Код дохода</t>
  </si>
  <si>
    <t>Наименование показателя</t>
  </si>
  <si>
    <t>1 00 00 000 00 0000 000</t>
  </si>
  <si>
    <t>НАЛОГОВЫЕ И НЕНАЛОГОВЫЕ ДОХОДЫ</t>
  </si>
  <si>
    <t>1 01 00 000 00 0000 000</t>
  </si>
  <si>
    <t>НАЛОГИ НА ПРИБЫЛЬ, ДОХОДЫ</t>
  </si>
  <si>
    <t>1 01 01 000 00 0000 110</t>
  </si>
  <si>
    <t>Налог на прибыль организаций</t>
  </si>
  <si>
    <t>1 01 02 000 01 0000 110</t>
  </si>
  <si>
    <t>Налог на доходы физических лиц</t>
  </si>
  <si>
    <t>1 03 00 000 00 0000 000</t>
  </si>
  <si>
    <t>НАЛОГИ НА ТОВАРЫ (РАБОТЫ, УСЛУГИ), РЕАЛИЗУЕМЫЕ НА ТЕРРИТОРИИ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</si>
  <si>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</si>
  <si>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</si>
  <si>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</si>
  <si>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</si>
  <si>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1 06 00 000 00 0000 000</t>
  </si>
  <si>
    <t>НАЛОГИ НА ИМУЩЕСТВО</t>
  </si>
  <si>
    <t>1 06 02 000 02 0000 110</t>
  </si>
  <si>
    <t>Налог на имущество организаций</t>
  </si>
  <si>
    <t>1 06 04 000 02 0000 110</t>
  </si>
  <si>
    <t>Транспортный налог</t>
  </si>
  <si>
    <t>1 06 05 000 02 0000 110</t>
  </si>
  <si>
    <t>Налог на игорный бизнес</t>
  </si>
  <si>
    <t>1 07 00 000 00 0000 000</t>
  </si>
  <si>
    <t>НАЛОГИ, СБОРЫ И РЕГУЛЯРНЫЕ ПЛАТЕЖИ ЗА ПОЛЬЗОВАНИЕ ПРИРОДНЫМИ РЕСУРСАМИ</t>
  </si>
  <si>
    <t>1 07 01 000 01 0000 110</t>
  </si>
  <si>
    <t>Налог на добычу полезных ископаемых</t>
  </si>
  <si>
    <t>1 07 04 000 01 0000 110</t>
  </si>
  <si>
    <t>Сборы за пользование объектами животного мира и за пользование объектами водных биологических ресурсов</t>
  </si>
  <si>
    <t>1 08 00 000 00 0000 000</t>
  </si>
  <si>
    <t>ГОСУДАРСТВЕННАЯ ПОШЛИНА</t>
  </si>
  <si>
    <t>1 09 00 000 00 0000 000</t>
  </si>
  <si>
    <t>ЗАДОЛЖЕННОСТЬ И ПЕРЕРАСЧЕТЫ ПО ОТМЕНЕННЫМ НАЛОГАМ, СБОРАМ И ИНЫМ ОБЯЗАТЕЛЬНЫМ ПЛАТЕЖАМ</t>
  </si>
  <si>
    <t>1 11 00 000 00 0000 000</t>
  </si>
  <si>
    <t>ДОХОДЫ ОТ ИСПОЛЬЗОВАНИЯ ИМУЩЕСТВА, НАХОДЯЩЕГОСЯ В ГОСУДАРСТВЕННОЙ И МУНИЦИПАЛЬНОЙ СОБСТВЕННОСТИ</t>
  </si>
  <si>
    <t>1 12 00 000 00 0000 000</t>
  </si>
  <si>
    <t>ПЛАТЕЖИ ПРИ ПОЛЬЗОВАНИИ ПРИРОДНЫМИ РЕСУРСАМИ</t>
  </si>
  <si>
    <t>1 13 00 000 00 0000 000</t>
  </si>
  <si>
    <t>ДОХОДЫ ОТ ОКАЗАНИЯ ПЛАТНЫХ УСЛУГ (РАБОТ) И КОМПЕНСАЦИИ ЗАТРАТ ГОСУДАРСТВА</t>
  </si>
  <si>
    <t>1 14 00 000 00 0000 000</t>
  </si>
  <si>
    <t>ДОХОДЫ ОТ ПРОДАЖИ МАТЕРИАЛЬНЫХ И НЕМАТЕРИАЛЬНЫХ АКТИВОВ</t>
  </si>
  <si>
    <t>1 15 00 000 00 0000 000</t>
  </si>
  <si>
    <t>АДМИНИСТРАТИВНЫЕ ПЛАТЕЖИ И СБОРЫ</t>
  </si>
  <si>
    <t>1 16 00 000 00 0000 000</t>
  </si>
  <si>
    <t>ШТРАФЫ, САНКЦИИ, ВОЗМЕЩЕНИЕ УЩЕРБА</t>
  </si>
  <si>
    <t>1 17 00 000 00 0000 000</t>
  </si>
  <si>
    <t>ПРОЧИЕ НЕНАЛОГОВЫЕ ДОХОДЫ</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</si>
  <si>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</si>
  <si>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</si>
  <si>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</si>
  <si>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Иные межбюджетные трансферты</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</si>
  <si>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</si>
  <si>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</si>
  <si>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</si>
  <si>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</si>
  <si>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2 03 00000 00 0000 000</t>
  </si>
  <si>
    <t xml:space="preserve">Безвозмездные поступления от государственных (муниципальных) организаций </t>
  </si>
  <si>
    <t>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</si>
  <si>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и иных межбюджетных трансфертов, имеющих целевое назначение, прошлых лет</t>
  </si>
  <si>
    <t>2 19 00000 00 0000 000</t>
  </si>
  <si>
    <t>Возврат остатков субсидий, субвенций и иных межбюджетных трансфертов имеющих целевое назначение, прошлых лет</t>
  </si>
  <si>
    <t>ДОХОДЫ - всего</t>
  </si>
  <si>
    <t>2 07 00000 00 0000 000</t>
  </si>
  <si>
    <t>Прочие безвозмездные поступления</t>
  </si>
  <si>
    <t>2 02 10000 00 0000 150</t>
  </si>
  <si>
    <t>2 02 20000 00 0000 150</t>
  </si>
  <si>
    <t>2 02 30000 00 0000 150</t>
  </si>
  <si>
    <t>2 02 40000 00 0000 150</t>
  </si>
  <si>
    <t>Налог на профессиональный доход</t>
  </si>
  <si>
    <t>1 05 06 000 01 0000 110</t>
  </si>
  <si>
    <t>Безвозмездные поступления от негосударственных организаций</t>
  </si>
  <si>
    <t>2 04 00000 00 0000 000</t>
  </si>
  <si>
    <t>1 03 02 10001 0000 110</t>
  </si>
  <si>
    <t>Акцизы на пиво, напитки, изготавливаемые на основе пива, производимые на территории Российской Федерации</t>
  </si>
  <si>
    <t>1 03 02 14001 0000 110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</si>
  <si>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</si>
  <si>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1 03 02 19001 0000 110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</si>
  <si>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</si>
  <si>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</si>
  <si>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000 1030223101 0000 110</t>
  </si>
  <si>
    <t xml:space="preserve"> 000 1030223201 0000 110</t>
  </si>
  <si>
    <t xml:space="preserve"> 000 1030224101 0000 110</t>
  </si>
  <si>
    <t xml:space="preserve"> 000 1030224201 0000 110</t>
  </si>
  <si>
    <t xml:space="preserve"> 000 1030225101 0000 110</t>
  </si>
  <si>
    <t xml:space="preserve"> 000 1030225201 0000 110</t>
  </si>
  <si>
    <t xml:space="preserve"> 000 1030226101 0000 110</t>
  </si>
  <si>
    <t xml:space="preserve"> 000 1030226201 0000 110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</si>
  <si>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</si>
  <si>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</si>
  <si>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</si>
  <si>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</si>
  <si>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</si>
  <si>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</si>
  <si>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</si>
  <si>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</si>
  <si>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</si>
  <si>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</si>
  <si>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</si>
  <si>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</si>
  <si>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</si>
  <si>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1 03 02 20001 0000 110</t>
  </si>
  <si>
    <t xml:space="preserve"> 1 03 02 21001 0000 110</t>
  </si>
  <si>
    <t xml:space="preserve"> 1 03 02 22001 0000 110</t>
  </si>
  <si>
    <t xml:space="preserve">  1 03 02 23001 0000 110</t>
  </si>
  <si>
    <t xml:space="preserve"> 1 03 02 24001 0000 110</t>
  </si>
  <si>
    <t xml:space="preserve"> 1 03 02 25001 0000 110</t>
  </si>
  <si>
    <t>1 03 02 26001 0000 110</t>
  </si>
  <si>
    <t>(руб.)</t>
  </si>
  <si>
    <t xml:space="preserve"> 1 05 03 00001 0000 110</t>
  </si>
  <si>
    <t>Единый сельскохозяйственный налог</t>
  </si>
  <si>
    <t>2 08 00000 00 0000 000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</si>
  <si>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</si>
  <si>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Акцизы на сидр, пуаре, медовуху, производимые на территории Российской Федерации</t>
  </si>
  <si>
    <t>Сведения об исполнении бюджета Астраханской области за 2024 год по доходам в разрезе видов доходов в сравнении с запланированными значениями на соответствующий период</t>
  </si>
  <si>
    <t xml:space="preserve">Поступило за 2024 год                                                                                                                                                                                                                                     </t>
  </si>
  <si>
    <t xml:space="preserve">  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</si>
  <si>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6=5/3</t>
  </si>
  <si>
    <t>% выполнения к первоначальному плану</t>
  </si>
  <si>
    <t>% выполнения к уточненному плану</t>
  </si>
  <si>
    <t>х</t>
  </si>
  <si>
    <t>7</t>
  </si>
  <si>
    <t>8=5/4</t>
  </si>
  <si>
    <t>Пояснения выполнения первоначального плана</t>
  </si>
  <si>
    <t>Пояснения выполнения уточненного плана</t>
  </si>
  <si>
    <t>В связи с уменьшением налоговой базы за счет увеличения в отчетном году суммы начисленной амортизации основных средств ряда крупнейших компаний</t>
  </si>
  <si>
    <t>За счет уменьшения поступлений от организаций нефтегазовой отрасли (бывших участников консолидированных групп налогоплательщиков), а также возврата налога по результатам работы за прошлые отчетные периоды отдельными налогоплательщиками</t>
  </si>
  <si>
    <t>За счет снижения объема добычи полезных ископаемых</t>
  </si>
  <si>
    <t>Увеличение фонда оплаты труда в соответствии с Указом Президента Российской Федерации от 26.09.2023 № 717 «О повышении денежного вознаграждения лиц, замещающих государственные должности Российской Федерации» и постановлением Правительства Российской Федерации от 28.06.2023 № 1046 «О повышении денежного довольствия военнослужащих и сотрудников некоторых федеральных органов исполнительной власти»; увеличение с 01.01.2024 года минимального размера оплаты труда</t>
  </si>
  <si>
    <t>За счет увеличения налогооблагаемой базы</t>
  </si>
  <si>
    <t>За счет увеличения количества налогоплательщиков, применяющих НПД</t>
  </si>
  <si>
    <t>За счет снижения налогооблагаемой базы</t>
  </si>
  <si>
    <t>Связано с зачетом переплаты из ЕНП текущих начислений со сроком уплаты 1 декабря 2024 года за 2023 год</t>
  </si>
  <si>
    <t>Первоначальный план на 2024 год (Закон Астраханской области от 11.12.2023 № 108/2023-ОЗ)</t>
  </si>
  <si>
    <t>Уточненный план на 2024 год (Закон Астраханской области от 11.12.2023 N 108/2023-ОЗ (ред. от 11.12.2024)</t>
  </si>
  <si>
    <t>В связи с зачетом переплаты из ЕНП текущих начислений со сроком уплаты 1 декабря 2024 года за 2023 год</t>
  </si>
  <si>
    <t>В связи с увеличением объема добываемого сырья в отчетном периоде</t>
  </si>
  <si>
    <t>В связи с увеличением размера государственных пошлин в соответствие с Федеральным законом от 08.08.2024 № 259-ФЗ «О внесении изменений в части первую и вторую Налогового Кодекса Российской Федерации и отдельные законодательные акты Российской Федерации о налогах и сборах»</t>
  </si>
  <si>
    <t>В связи с неисполнением прогнозного плана приватизации государственного имущества Астраханской области, утвержденного постановлением Думы Астраханской области от 09.11.2023 № 360/10 «Об утверждении прогнозного плана (программы) приватизации государственного имущества Астраханской области на 2024 - 2026 годы»</t>
  </si>
  <si>
    <t>Перевыполнение плановых назначений обусловлено поступлением средств от операций по управлению остатками средств на едином казначейском счете, в связи с изменением с 01.01.2024 законодательства в части изменения периодичности зачисления средств в доход бюджета с ежеквартального на ежемесячное.</t>
  </si>
  <si>
    <t>Увеличение объема реализации пива относительно прогнозируемого</t>
  </si>
  <si>
    <t>Снижение объема реализации прямогонного бензина относительно прогнозируемого</t>
  </si>
  <si>
    <t>Увеличение объема реализации моторных масел относительно прогнозируемого</t>
  </si>
  <si>
    <t>Увеличение объема реализации нефтепродуктов относительно прогнозируемого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</si>
</sst>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0.00"/>
    <numFmt numFmtId="165" formatCode="#,##0.0;[Red]\-#,##0.0;0.0"/>
  </numFmts>
  <fonts count="25" x14ac:knownFonts="1">
    <font>
      <sz val="11"/>
      <color theme="1"/>
      <name val="Calibri"/>
      <family val="2"/>
      <charset val="204"/>
      <scheme val="minor"/>
    </font>
    <font>
      <sz val="10"/>
      <name val="Arial"/>
      <family val="2"/>
      <charset val="204"/>
    </font>
    <font>
      <b/>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b/>
      <sz val="12"/>
      <color theme="3" tint="0.39997558519241921"/>
      <name val="Arial"/>
      <family val="2"/>
      <charset val="204"/>
    </font>
    <font>
      <b/>
      <i/>
      <sz val="8"/>
      <name val="Arial"/>
      <family val="2"/>
      <charset val="204"/>
    </font>
    <font>
      <sz val="10"/>
      <name val="Arial"/>
      <family val="2"/>
      <charset val="204"/>
    </font>
    <font>
      <sz val="10"/>
      <name val="Arial"/>
      <family val="2"/>
      <charset val="204"/>
    </font>
    <font>
      <sz val="10"/>
      <name val="Arial Cyr"/>
      <family val="2"/>
      <charset val="204"/>
    </font>
    <font>
      <sz val="8"/>
      <color rgb="FF000000"/>
      <name val="Arial"/>
      <family val="2"/>
      <charset val="204"/>
    </font>
    <font>
      <sz val="8"/>
      <color rgb="FF000000"/>
      <name val="Arial"/>
      <family val="2"/>
      <charset val="204"/>
    </font>
    <font>
      <b/>
      <sz val="14"/>
      <name val="Times New Roman"/>
      <family val="1"/>
      <charset val="204"/>
    </font>
    <font>
      <sz val="14"/>
      <color rgb="FF000000"/>
      <name val="Times New Roman"/>
      <family val="1"/>
      <charset val="204"/>
    </font>
    <font>
      <sz val="14"/>
      <name val="Times New Roman"/>
      <family val="1"/>
      <charset val="204"/>
    </font>
    <font>
      <sz val="14"/>
      <color rgb="FFFF0000"/>
      <name val="Times New Roman"/>
      <family val="1"/>
      <charset val="204"/>
    </font>
    <font>
      <b/>
      <i/>
      <sz val="16"/>
      <name val="Arial"/>
      <family val="2"/>
      <charset val="204"/>
    </font>
    <font>
      <sz val="8"/>
      <color rgb="FFFF0000"/>
      <name val="Arial"/>
      <family val="2"/>
      <charset val="204"/>
    </font>
    <font>
      <b/>
      <sz val="14"/>
      <color rgb="FFFF0000"/>
      <name val="Times New Roman"/>
      <family val="1"/>
      <charset val="204"/>
    </font>
    <font>
      <b/>
      <i/>
      <sz val="14"/>
      <name val="Times New Roman"/>
      <family val="1"/>
      <charset val="204"/>
    </font>
    <font>
      <sz val="10"/>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xf numFmtId="0" fontId="1" fillId="0" borderId="0"/>
    <xf numFmtId="0" fontId="3" fillId="0" borderId="0"/>
    <xf numFmtId="0" fontId="4" fillId="0" borderId="0"/>
    <xf numFmtId="0" fontId="5" fillId="0" borderId="0"/>
    <xf numFmtId="0" fontId="6" fillId="0" borderId="0"/>
    <xf numFmtId="0" fontId="7" fillId="0" borderId="0"/>
    <xf numFmtId="0" fontId="8" fillId="0" borderId="0"/>
    <xf numFmtId="0" fontId="11" fillId="0" borderId="0"/>
    <xf numFmtId="0" fontId="12" fillId="0" borderId="0"/>
    <xf numFmtId="0" fontId="13" fillId="0" borderId="0"/>
    <xf numFmtId="4" fontId="14" fillId="0" borderId="2">
      <alignment horizontal="right"/>
    </xf>
    <xf numFmtId="49" fontId="15" fillId="0" borderId="2">
      <alignment horizontal="center"/>
    </xf>
    <xf numFmtId="0" fontId="15" fillId="0" borderId="3">
      <alignment horizontal="left" wrapText="1" indent="2"/>
    </xf>
  </cellStyleXfs>
  <cellXfs count="88">
    <xf numFmtId="0" fontId="0" fillId="0" borderId="0" xfId="0"/>
    <xf numFmtId="0" fontId="1" fillId="0" borderId="0" xfId="1"/>
    <xf numFmtId="0" fontId="1" fillId="2" borderId="0" xfId="1" applyFill="1"/>
    <xf numFmtId="0" fontId="2" fillId="0" borderId="0" xfId="1" applyNumberFormat="1" applyFont="1" applyFill="1" applyAlignment="1" applyProtection="1">
      <alignment horizontal="right"/>
      <protection hidden="1"/>
    </xf>
    <xf numFmtId="0" fontId="9" fillId="0" borderId="0" xfId="1" applyNumberFormat="1" applyFont="1" applyFill="1" applyAlignment="1" applyProtection="1">
      <alignment horizontal="left"/>
      <protection hidden="1"/>
    </xf>
    <xf numFmtId="0" fontId="10" fillId="0" borderId="0" xfId="1" applyNumberFormat="1" applyFont="1" applyFill="1" applyAlignment="1" applyProtection="1">
      <alignment horizontal="left"/>
      <protection hidden="1"/>
    </xf>
    <xf numFmtId="0" fontId="1" fillId="0" borderId="0" xfId="1" applyAlignment="1">
      <alignment vertical="center"/>
    </xf>
    <xf numFmtId="164" fontId="18" fillId="0" borderId="1" xfId="1" applyNumberFormat="1" applyFont="1" applyFill="1" applyBorder="1" applyAlignment="1" applyProtection="1">
      <alignment horizontal="center" vertical="center" wrapText="1"/>
      <protection hidden="1"/>
    </xf>
    <xf numFmtId="164" fontId="16" fillId="0" borderId="4" xfId="1" applyNumberFormat="1" applyFont="1" applyFill="1" applyBorder="1" applyAlignment="1" applyProtection="1">
      <alignment horizontal="center" vertical="center" wrapText="1"/>
      <protection hidden="1"/>
    </xf>
    <xf numFmtId="164" fontId="16" fillId="0" borderId="5" xfId="1" applyNumberFormat="1" applyFont="1" applyFill="1" applyBorder="1" applyAlignment="1" applyProtection="1">
      <alignment horizontal="center" vertical="center" wrapText="1"/>
      <protection hidden="1"/>
    </xf>
    <xf numFmtId="0" fontId="1" fillId="0" borderId="0" xfId="1" applyFill="1"/>
    <xf numFmtId="164" fontId="16" fillId="0" borderId="4" xfId="1" applyNumberFormat="1" applyFont="1" applyFill="1" applyBorder="1" applyAlignment="1" applyProtection="1">
      <alignment horizontal="left" vertical="center" wrapText="1"/>
      <protection hidden="1"/>
    </xf>
    <xf numFmtId="164" fontId="19" fillId="0" borderId="1" xfId="1" applyNumberFormat="1" applyFont="1" applyFill="1" applyBorder="1" applyAlignment="1" applyProtection="1">
      <alignment horizontal="center" vertical="center" wrapText="1"/>
      <protection hidden="1"/>
    </xf>
    <xf numFmtId="164" fontId="18" fillId="0" borderId="4" xfId="1" applyNumberFormat="1" applyFont="1" applyFill="1" applyBorder="1" applyAlignment="1" applyProtection="1">
      <alignment horizontal="center" vertical="center" wrapText="1"/>
      <protection hidden="1"/>
    </xf>
    <xf numFmtId="164" fontId="18" fillId="0" borderId="5" xfId="1" applyNumberFormat="1" applyFont="1" applyFill="1" applyBorder="1" applyAlignment="1" applyProtection="1">
      <alignment horizontal="center" vertical="center" wrapText="1"/>
      <protection hidden="1"/>
    </xf>
    <xf numFmtId="0" fontId="10" fillId="0" borderId="0" xfId="1" applyNumberFormat="1" applyFont="1" applyFill="1" applyAlignment="1" applyProtection="1">
      <alignment horizontal="center" vertical="center"/>
      <protection hidden="1"/>
    </xf>
    <xf numFmtId="0" fontId="1" fillId="0" borderId="0" xfId="1" applyAlignment="1">
      <alignment horizontal="center" vertical="center"/>
    </xf>
    <xf numFmtId="164" fontId="18" fillId="0" borderId="1" xfId="1" applyNumberFormat="1" applyFont="1" applyFill="1" applyBorder="1" applyAlignment="1" applyProtection="1">
      <alignment horizontal="center" wrapText="1"/>
      <protection hidden="1"/>
    </xf>
    <xf numFmtId="0" fontId="17" fillId="0" borderId="5" xfId="13" applyNumberFormat="1" applyFont="1" applyBorder="1" applyAlignment="1" applyProtection="1">
      <alignment horizontal="left" wrapText="1"/>
    </xf>
    <xf numFmtId="0" fontId="1" fillId="0" borderId="0" xfId="1" applyFill="1" applyAlignment="1">
      <alignment vertical="center"/>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0" fillId="0" borderId="0" xfId="1" applyNumberFormat="1" applyFont="1" applyFill="1" applyAlignment="1" applyProtection="1">
      <alignment horizontal="center" vertical="center" wrapText="1"/>
      <protection hidden="1"/>
    </xf>
    <xf numFmtId="0" fontId="24" fillId="0" borderId="4" xfId="0" applyFont="1" applyBorder="1" applyAlignment="1">
      <alignment horizontal="center" vertical="center" wrapText="1"/>
    </xf>
    <xf numFmtId="0" fontId="24" fillId="0" borderId="4" xfId="0" applyFont="1" applyFill="1" applyBorder="1" applyAlignment="1">
      <alignment horizontal="center" vertical="center" wrapText="1"/>
    </xf>
    <xf numFmtId="165" fontId="16" fillId="0" borderId="1" xfId="1" applyNumberFormat="1" applyFont="1" applyFill="1" applyBorder="1" applyAlignment="1" applyProtection="1">
      <alignment horizontal="center" vertical="center"/>
      <protection hidden="1"/>
    </xf>
    <xf numFmtId="164" fontId="18" fillId="0" borderId="1" xfId="1" applyNumberFormat="1" applyFont="1" applyFill="1" applyBorder="1" applyAlignment="1" applyProtection="1">
      <alignment horizontal="center" vertical="center"/>
      <protection hidden="1"/>
    </xf>
    <xf numFmtId="164" fontId="19" fillId="0" borderId="1" xfId="9" applyNumberFormat="1" applyFont="1" applyFill="1" applyBorder="1" applyAlignment="1" applyProtection="1">
      <alignment horizontal="center" vertical="center"/>
      <protection hidden="1"/>
    </xf>
    <xf numFmtId="0" fontId="24" fillId="2" borderId="1" xfId="0" applyFont="1" applyFill="1" applyBorder="1" applyAlignment="1">
      <alignment horizontal="center" vertical="center" wrapText="1"/>
    </xf>
    <xf numFmtId="164" fontId="18" fillId="0" borderId="1" xfId="9" applyNumberFormat="1" applyFont="1" applyFill="1" applyBorder="1" applyAlignment="1" applyProtection="1">
      <alignment horizontal="center" vertical="center"/>
      <protection hidden="1"/>
    </xf>
    <xf numFmtId="164" fontId="16" fillId="2" borderId="1" xfId="1" applyNumberFormat="1" applyFont="1" applyFill="1" applyBorder="1" applyAlignment="1" applyProtection="1">
      <alignment horizontal="center" vertical="center"/>
      <protection hidden="1"/>
    </xf>
    <xf numFmtId="0" fontId="17" fillId="0" borderId="1" xfId="13" applyNumberFormat="1" applyFont="1" applyBorder="1" applyAlignment="1" applyProtection="1">
      <alignment horizontal="left" wrapText="1"/>
    </xf>
    <xf numFmtId="0" fontId="17" fillId="0" borderId="1" xfId="13" applyNumberFormat="1" applyFont="1" applyBorder="1" applyAlignment="1" applyProtection="1">
      <alignment horizontal="center" vertical="center" wrapText="1"/>
    </xf>
    <xf numFmtId="0" fontId="19" fillId="0" borderId="1" xfId="13" applyNumberFormat="1" applyFont="1" applyFill="1" applyBorder="1" applyProtection="1">
      <alignment horizontal="left" wrapText="1" indent="2"/>
    </xf>
    <xf numFmtId="164" fontId="16" fillId="0" borderId="1" xfId="9" applyNumberFormat="1" applyFont="1" applyFill="1" applyBorder="1" applyAlignment="1" applyProtection="1">
      <alignment horizontal="right" vertical="center"/>
      <protection hidden="1"/>
    </xf>
    <xf numFmtId="0" fontId="16" fillId="0" borderId="10" xfId="1" applyNumberFormat="1" applyFont="1" applyFill="1" applyBorder="1" applyAlignment="1" applyProtection="1">
      <alignment horizontal="center" vertical="center"/>
      <protection hidden="1"/>
    </xf>
    <xf numFmtId="0" fontId="16" fillId="0" borderId="11" xfId="1" applyNumberFormat="1" applyFont="1" applyFill="1" applyBorder="1" applyAlignment="1" applyProtection="1">
      <alignment horizontal="center" vertical="center"/>
      <protection hidden="1"/>
    </xf>
    <xf numFmtId="0" fontId="16" fillId="0" borderId="11" xfId="1" applyNumberFormat="1" applyFont="1" applyFill="1" applyBorder="1" applyAlignment="1" applyProtection="1">
      <alignment horizontal="center" vertical="center" wrapText="1"/>
      <protection hidden="1"/>
    </xf>
    <xf numFmtId="0" fontId="16" fillId="0" borderId="12" xfId="1" applyNumberFormat="1" applyFont="1" applyFill="1" applyBorder="1" applyAlignment="1" applyProtection="1">
      <alignment horizontal="center" vertical="center" wrapText="1"/>
      <protection hidden="1"/>
    </xf>
    <xf numFmtId="0" fontId="16" fillId="0" borderId="6" xfId="1" applyNumberFormat="1" applyFont="1" applyFill="1" applyBorder="1" applyAlignment="1" applyProtection="1">
      <alignment horizontal="center" vertical="center"/>
      <protection hidden="1"/>
    </xf>
    <xf numFmtId="0" fontId="16" fillId="0" borderId="7" xfId="1" applyNumberFormat="1" applyFont="1" applyFill="1" applyBorder="1" applyAlignment="1" applyProtection="1">
      <alignment horizontal="center" vertical="center"/>
      <protection hidden="1"/>
    </xf>
    <xf numFmtId="0" fontId="16" fillId="0" borderId="7" xfId="1" applyNumberFormat="1" applyFont="1" applyFill="1" applyBorder="1" applyAlignment="1" applyProtection="1">
      <alignment horizontal="center" vertical="center" wrapText="1"/>
      <protection hidden="1"/>
    </xf>
    <xf numFmtId="0" fontId="16" fillId="0" borderId="8" xfId="1" applyNumberFormat="1" applyFont="1" applyFill="1" applyBorder="1" applyAlignment="1" applyProtection="1">
      <alignment horizontal="center" vertical="center" wrapText="1"/>
      <protection hidden="1"/>
    </xf>
    <xf numFmtId="49" fontId="23" fillId="0" borderId="9" xfId="1" applyNumberFormat="1" applyFont="1" applyFill="1" applyBorder="1" applyAlignment="1" applyProtection="1">
      <alignment horizontal="center" vertical="center"/>
      <protection hidden="1"/>
    </xf>
    <xf numFmtId="49" fontId="23" fillId="0" borderId="9" xfId="1" applyNumberFormat="1" applyFont="1" applyBorder="1" applyAlignment="1">
      <alignment horizontal="center" vertical="center"/>
    </xf>
    <xf numFmtId="164" fontId="16" fillId="3" borderId="13" xfId="1" applyNumberFormat="1" applyFont="1" applyFill="1" applyBorder="1" applyAlignment="1" applyProtection="1">
      <alignment horizontal="center" vertical="center"/>
      <protection hidden="1"/>
    </xf>
    <xf numFmtId="164" fontId="16" fillId="3" borderId="14" xfId="1" applyNumberFormat="1" applyFont="1" applyFill="1" applyBorder="1" applyAlignment="1" applyProtection="1">
      <alignment horizontal="center" vertical="center" wrapText="1"/>
      <protection hidden="1"/>
    </xf>
    <xf numFmtId="164" fontId="16" fillId="3" borderId="14" xfId="1" applyNumberFormat="1" applyFont="1" applyFill="1" applyBorder="1" applyAlignment="1" applyProtection="1">
      <alignment horizontal="center" vertical="center"/>
      <protection hidden="1"/>
    </xf>
    <xf numFmtId="165" fontId="16" fillId="3" borderId="14" xfId="1" applyNumberFormat="1" applyFont="1" applyFill="1" applyBorder="1" applyAlignment="1" applyProtection="1">
      <alignment horizontal="center" vertical="center"/>
      <protection hidden="1"/>
    </xf>
    <xf numFmtId="165" fontId="16" fillId="3" borderId="15" xfId="1" applyNumberFormat="1" applyFont="1" applyFill="1" applyBorder="1" applyAlignment="1" applyProtection="1">
      <alignment horizontal="center" vertical="center"/>
      <protection hidden="1"/>
    </xf>
    <xf numFmtId="164" fontId="16" fillId="0" borderId="4" xfId="1" applyNumberFormat="1" applyFont="1" applyFill="1" applyBorder="1" applyAlignment="1" applyProtection="1">
      <alignment horizontal="center" vertical="center"/>
      <protection hidden="1"/>
    </xf>
    <xf numFmtId="164" fontId="16" fillId="0" borderId="4" xfId="9" applyNumberFormat="1" applyFont="1" applyFill="1" applyBorder="1" applyAlignment="1" applyProtection="1">
      <alignment horizontal="center" vertical="center"/>
      <protection hidden="1"/>
    </xf>
    <xf numFmtId="165" fontId="16" fillId="0" borderId="4" xfId="1" applyNumberFormat="1" applyFont="1" applyFill="1" applyBorder="1" applyAlignment="1" applyProtection="1">
      <alignment horizontal="center" vertical="center"/>
      <protection hidden="1"/>
    </xf>
    <xf numFmtId="164" fontId="16" fillId="5" borderId="13" xfId="1" applyNumberFormat="1" applyFont="1" applyFill="1" applyBorder="1" applyAlignment="1" applyProtection="1">
      <alignment horizontal="center" vertical="center"/>
      <protection hidden="1"/>
    </xf>
    <xf numFmtId="164" fontId="16" fillId="5" borderId="14" xfId="1" applyNumberFormat="1" applyFont="1" applyFill="1" applyBorder="1" applyAlignment="1" applyProtection="1">
      <alignment horizontal="center" vertical="center" wrapText="1"/>
      <protection hidden="1"/>
    </xf>
    <xf numFmtId="164" fontId="16" fillId="5" borderId="14" xfId="1" applyNumberFormat="1" applyFont="1" applyFill="1" applyBorder="1" applyAlignment="1" applyProtection="1">
      <alignment horizontal="center" vertical="center"/>
      <protection hidden="1"/>
    </xf>
    <xf numFmtId="164" fontId="16" fillId="5" borderId="15" xfId="1" applyNumberFormat="1" applyFont="1" applyFill="1" applyBorder="1" applyAlignment="1" applyProtection="1">
      <alignment horizontal="center" vertical="center"/>
      <protection hidden="1"/>
    </xf>
    <xf numFmtId="164" fontId="16" fillId="0" borderId="5" xfId="1" applyNumberFormat="1" applyFont="1" applyFill="1" applyBorder="1" applyAlignment="1" applyProtection="1">
      <alignment horizontal="center" vertical="center"/>
      <protection hidden="1"/>
    </xf>
    <xf numFmtId="164" fontId="16" fillId="0" borderId="5" xfId="9" applyNumberFormat="1" applyFont="1" applyFill="1" applyBorder="1" applyAlignment="1" applyProtection="1">
      <alignment horizontal="center" vertical="center"/>
      <protection hidden="1"/>
    </xf>
    <xf numFmtId="165" fontId="16" fillId="0" borderId="5" xfId="1" applyNumberFormat="1" applyFont="1" applyFill="1" applyBorder="1" applyAlignment="1" applyProtection="1">
      <alignment horizontal="center" vertical="center"/>
      <protection hidden="1"/>
    </xf>
    <xf numFmtId="0" fontId="24" fillId="0" borderId="5" xfId="0" applyFont="1" applyBorder="1" applyAlignment="1">
      <alignment horizontal="center" vertical="center" wrapText="1"/>
    </xf>
    <xf numFmtId="49" fontId="17" fillId="0" borderId="4" xfId="12" applyNumberFormat="1" applyFont="1" applyFill="1" applyBorder="1" applyProtection="1">
      <alignment horizontal="center"/>
    </xf>
    <xf numFmtId="165" fontId="16" fillId="5" borderId="14" xfId="1" applyNumberFormat="1" applyFont="1" applyFill="1" applyBorder="1" applyAlignment="1" applyProtection="1">
      <alignment horizontal="center" vertical="center"/>
      <protection hidden="1"/>
    </xf>
    <xf numFmtId="165" fontId="16" fillId="5" borderId="15" xfId="1" applyNumberFormat="1" applyFont="1" applyFill="1" applyBorder="1" applyAlignment="1" applyProtection="1">
      <alignment horizontal="center" vertical="center"/>
      <protection hidden="1"/>
    </xf>
    <xf numFmtId="164" fontId="16" fillId="2" borderId="5" xfId="1" applyNumberFormat="1" applyFont="1" applyFill="1" applyBorder="1" applyAlignment="1" applyProtection="1">
      <alignment horizontal="center" vertical="center"/>
      <protection hidden="1"/>
    </xf>
    <xf numFmtId="0" fontId="17" fillId="0" borderId="5" xfId="13" applyNumberFormat="1" applyFont="1" applyBorder="1" applyAlignment="1" applyProtection="1">
      <alignment horizontal="center" vertical="center" wrapText="1"/>
    </xf>
    <xf numFmtId="4" fontId="21" fillId="0" borderId="5" xfId="11" applyNumberFormat="1" applyFont="1" applyBorder="1" applyProtection="1">
      <alignment horizontal="right"/>
    </xf>
    <xf numFmtId="164" fontId="22" fillId="0" borderId="5" xfId="9" applyNumberFormat="1" applyFont="1" applyFill="1" applyBorder="1" applyAlignment="1" applyProtection="1">
      <alignment horizontal="right" vertical="center"/>
      <protection hidden="1"/>
    </xf>
    <xf numFmtId="164" fontId="18" fillId="0" borderId="4" xfId="1" applyNumberFormat="1" applyFont="1" applyFill="1" applyBorder="1" applyAlignment="1" applyProtection="1">
      <alignment horizontal="center" vertical="center"/>
      <protection hidden="1"/>
    </xf>
    <xf numFmtId="164" fontId="18" fillId="0" borderId="4" xfId="1" applyNumberFormat="1" applyFont="1" applyFill="1" applyBorder="1" applyAlignment="1" applyProtection="1">
      <alignment horizontal="center" wrapText="1"/>
      <protection hidden="1"/>
    </xf>
    <xf numFmtId="164" fontId="18" fillId="0" borderId="4" xfId="9" applyNumberFormat="1" applyFont="1" applyFill="1" applyBorder="1" applyAlignment="1" applyProtection="1">
      <alignment horizontal="center" vertical="center"/>
      <protection hidden="1"/>
    </xf>
    <xf numFmtId="165" fontId="16" fillId="5" borderId="14" xfId="1" applyNumberFormat="1" applyFont="1" applyFill="1" applyBorder="1" applyAlignment="1" applyProtection="1">
      <alignment vertical="center"/>
      <protection hidden="1"/>
    </xf>
    <xf numFmtId="164" fontId="16" fillId="2" borderId="5" xfId="1" applyNumberFormat="1" applyFont="1" applyFill="1" applyBorder="1" applyAlignment="1" applyProtection="1">
      <alignment horizontal="left" wrapText="1"/>
      <protection hidden="1"/>
    </xf>
    <xf numFmtId="164" fontId="16" fillId="2" borderId="5" xfId="1" applyNumberFormat="1" applyFont="1" applyFill="1" applyBorder="1" applyAlignment="1" applyProtection="1">
      <alignment horizontal="center" vertical="center" wrapText="1"/>
      <protection hidden="1"/>
    </xf>
    <xf numFmtId="164" fontId="16" fillId="4" borderId="5" xfId="9" applyNumberFormat="1" applyFont="1" applyFill="1" applyBorder="1" applyAlignment="1" applyProtection="1">
      <alignment horizontal="center" vertical="center"/>
      <protection hidden="1"/>
    </xf>
    <xf numFmtId="164" fontId="16" fillId="5" borderId="14" xfId="1" applyNumberFormat="1" applyFont="1" applyFill="1" applyBorder="1" applyAlignment="1" applyProtection="1">
      <alignment horizontal="center" wrapText="1"/>
      <protection hidden="1"/>
    </xf>
    <xf numFmtId="164" fontId="18" fillId="0" borderId="5" xfId="1" applyNumberFormat="1" applyFont="1" applyFill="1" applyBorder="1" applyAlignment="1" applyProtection="1">
      <alignment horizontal="center" vertical="center"/>
      <protection hidden="1"/>
    </xf>
    <xf numFmtId="164" fontId="18" fillId="0" borderId="5" xfId="1" applyNumberFormat="1" applyFont="1" applyFill="1" applyBorder="1" applyAlignment="1" applyProtection="1">
      <alignment horizontal="center" wrapText="1"/>
      <protection hidden="1"/>
    </xf>
    <xf numFmtId="164" fontId="18" fillId="0" borderId="5" xfId="9" applyNumberFormat="1" applyFont="1" applyFill="1" applyBorder="1" applyAlignment="1" applyProtection="1">
      <alignment horizontal="center" vertical="center"/>
      <protection hidden="1"/>
    </xf>
    <xf numFmtId="0" fontId="24" fillId="0" borderId="5" xfId="0" applyFont="1" applyFill="1" applyBorder="1" applyAlignment="1">
      <alignment horizontal="center" vertical="center" wrapText="1"/>
    </xf>
    <xf numFmtId="0" fontId="24" fillId="0" borderId="4" xfId="0" applyFont="1" applyBorder="1" applyAlignment="1">
      <alignment horizontal="center" wrapText="1"/>
    </xf>
    <xf numFmtId="164" fontId="16" fillId="6" borderId="13" xfId="1" applyNumberFormat="1" applyFont="1" applyFill="1" applyBorder="1" applyAlignment="1" applyProtection="1">
      <alignment horizontal="center" vertical="center"/>
      <protection hidden="1"/>
    </xf>
    <xf numFmtId="164" fontId="16" fillId="6" borderId="14" xfId="1" applyNumberFormat="1" applyFont="1" applyFill="1" applyBorder="1" applyAlignment="1" applyProtection="1">
      <alignment horizontal="center" vertical="center" wrapText="1"/>
      <protection hidden="1"/>
    </xf>
    <xf numFmtId="164" fontId="16" fillId="6" borderId="14" xfId="1" applyNumberFormat="1" applyFont="1" applyFill="1" applyBorder="1" applyAlignment="1" applyProtection="1">
      <alignment horizontal="center" vertical="center"/>
      <protection hidden="1"/>
    </xf>
    <xf numFmtId="164" fontId="16" fillId="6" borderId="15" xfId="1" applyNumberFormat="1" applyFont="1" applyFill="1" applyBorder="1" applyAlignment="1" applyProtection="1">
      <alignment horizontal="center" vertical="center"/>
      <protection hidden="1"/>
    </xf>
    <xf numFmtId="165" fontId="16" fillId="6" borderId="14" xfId="1" applyNumberFormat="1" applyFont="1" applyFill="1" applyBorder="1" applyAlignment="1" applyProtection="1">
      <alignment horizontal="center" vertical="center"/>
      <protection hidden="1"/>
    </xf>
    <xf numFmtId="165" fontId="16" fillId="6" borderId="15" xfId="1" applyNumberFormat="1" applyFont="1" applyFill="1" applyBorder="1" applyAlignment="1" applyProtection="1">
      <alignment horizontal="center" vertical="center"/>
      <protection hidden="1"/>
    </xf>
  </cellXfs>
  <cellStyles count="14">
    <cellStyle name="Excel Built-in Normal" xfId="10"/>
    <cellStyle name="xl31" xfId="13"/>
    <cellStyle name="xl43" xfId="12"/>
    <cellStyle name="xl46" xfId="11"/>
    <cellStyle name="Обычный" xfId="0" builtinId="0"/>
    <cellStyle name="Обычный 2" xfId="1"/>
    <cellStyle name="Обычный 2 2" xfId="2"/>
    <cellStyle name="Обычный 2 3" xfId="3"/>
    <cellStyle name="Обычный 2 4" xfId="4"/>
    <cellStyle name="Обычный 2 5" xfId="5"/>
    <cellStyle name="Обычный 2 6" xfId="6"/>
    <cellStyle name="Обычный 2 7" xfId="7"/>
    <cellStyle name="Обычный 2 8" xfId="8"/>
    <cellStyle name="Обычный 2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GridLines="0" tabSelected="1" view="pageBreakPreview" topLeftCell="A3" zoomScale="62" zoomScaleNormal="70" zoomScaleSheetLayoutView="62" workbookViewId="0">
      <pane ySplit="2" topLeftCell="A5" activePane="bottomLeft" state="frozen"/>
      <selection activeCell="A3" sqref="A3"/>
      <selection pane="bottomLeft" activeCell="G80" sqref="G80"/>
    </sheetView>
  </sheetViews>
  <sheetFormatPr defaultColWidth="9.140625" defaultRowHeight="12.75" x14ac:dyDescent="0.2"/>
  <cols>
    <col min="1" max="1" width="28.7109375" style="1" customWidth="1"/>
    <col min="2" max="2" width="64.42578125" style="1" customWidth="1"/>
    <col min="3" max="3" width="27" style="16" customWidth="1"/>
    <col min="4" max="4" width="23.5703125" style="1" customWidth="1"/>
    <col min="5" max="5" width="25.42578125" style="1" customWidth="1"/>
    <col min="6" max="6" width="20.85546875" style="10" customWidth="1"/>
    <col min="7" max="7" width="30" style="10" customWidth="1"/>
    <col min="8" max="8" width="18.85546875" style="6" customWidth="1"/>
    <col min="9" max="9" width="28.42578125" style="19" customWidth="1"/>
    <col min="10" max="235" width="9.140625" style="1" customWidth="1"/>
    <col min="236" max="16384" width="9.140625" style="1"/>
  </cols>
  <sheetData>
    <row r="1" spans="1:9" ht="51" customHeight="1" x14ac:dyDescent="0.2">
      <c r="A1" s="23" t="s">
        <v>114</v>
      </c>
      <c r="B1" s="23"/>
      <c r="C1" s="23"/>
      <c r="D1" s="23"/>
      <c r="E1" s="23"/>
      <c r="F1" s="23"/>
      <c r="G1" s="23"/>
      <c r="H1" s="23"/>
      <c r="I1" s="23"/>
    </row>
    <row r="2" spans="1:9" ht="24.6" customHeight="1" thickBot="1" x14ac:dyDescent="0.3">
      <c r="A2" s="4"/>
      <c r="B2" s="5"/>
      <c r="C2" s="15"/>
      <c r="D2" s="5"/>
      <c r="E2" s="3"/>
      <c r="H2" s="3" t="s">
        <v>108</v>
      </c>
    </row>
    <row r="3" spans="1:9" ht="48.75" customHeight="1" x14ac:dyDescent="0.2">
      <c r="A3" s="36" t="s">
        <v>0</v>
      </c>
      <c r="B3" s="37" t="s">
        <v>1</v>
      </c>
      <c r="C3" s="38" t="s">
        <v>133</v>
      </c>
      <c r="D3" s="38" t="s">
        <v>134</v>
      </c>
      <c r="E3" s="38" t="s">
        <v>115</v>
      </c>
      <c r="F3" s="38" t="s">
        <v>118</v>
      </c>
      <c r="G3" s="38" t="s">
        <v>123</v>
      </c>
      <c r="H3" s="38" t="s">
        <v>119</v>
      </c>
      <c r="I3" s="39" t="s">
        <v>124</v>
      </c>
    </row>
    <row r="4" spans="1:9" ht="116.25" customHeight="1" thickBot="1" x14ac:dyDescent="0.25">
      <c r="A4" s="40"/>
      <c r="B4" s="41"/>
      <c r="C4" s="42"/>
      <c r="D4" s="42"/>
      <c r="E4" s="42"/>
      <c r="F4" s="42"/>
      <c r="G4" s="42"/>
      <c r="H4" s="42"/>
      <c r="I4" s="43"/>
    </row>
    <row r="5" spans="1:9" ht="24" customHeight="1" thickBot="1" x14ac:dyDescent="0.25">
      <c r="A5" s="44">
        <v>1</v>
      </c>
      <c r="B5" s="44">
        <v>2</v>
      </c>
      <c r="C5" s="44">
        <v>3</v>
      </c>
      <c r="D5" s="44">
        <v>4</v>
      </c>
      <c r="E5" s="44">
        <v>5</v>
      </c>
      <c r="F5" s="44" t="s">
        <v>117</v>
      </c>
      <c r="G5" s="44" t="s">
        <v>121</v>
      </c>
      <c r="H5" s="45" t="s">
        <v>122</v>
      </c>
      <c r="I5" s="44">
        <v>9</v>
      </c>
    </row>
    <row r="6" spans="1:9" ht="19.5" thickBot="1" x14ac:dyDescent="0.25">
      <c r="A6" s="46" t="s">
        <v>2</v>
      </c>
      <c r="B6" s="47" t="s">
        <v>3</v>
      </c>
      <c r="C6" s="47">
        <v>57428760680.07</v>
      </c>
      <c r="D6" s="47">
        <f>D7+D10+D31+D35+D39+D42+D43+D44+D45+D46+D47+D48+D49+D50</f>
        <v>58349592403.57</v>
      </c>
      <c r="E6" s="48">
        <f>+E8+E9+E10+E31+E35+E39+E42+E43+E44+E45+E46+E47+E48+E49+E50</f>
        <v>57065190959.070007</v>
      </c>
      <c r="F6" s="49">
        <f>E6/C6*100</f>
        <v>99.366920482534169</v>
      </c>
      <c r="G6" s="49"/>
      <c r="H6" s="49">
        <f t="shared" ref="H6:H42" si="0">E6/D6*100</f>
        <v>97.798782490858656</v>
      </c>
      <c r="I6" s="50"/>
    </row>
    <row r="7" spans="1:9" ht="19.5" thickBot="1" x14ac:dyDescent="0.25">
      <c r="A7" s="54" t="s">
        <v>4</v>
      </c>
      <c r="B7" s="55" t="s">
        <v>5</v>
      </c>
      <c r="C7" s="55">
        <v>34322482600</v>
      </c>
      <c r="D7" s="56">
        <f>D8+D9</f>
        <v>33711465000</v>
      </c>
      <c r="E7" s="56">
        <f>E8+E9</f>
        <v>33169404412.349998</v>
      </c>
      <c r="F7" s="56">
        <f>E7/C7*100</f>
        <v>96.640458089561392</v>
      </c>
      <c r="G7" s="56"/>
      <c r="H7" s="56">
        <f t="shared" si="0"/>
        <v>98.392058643402166</v>
      </c>
      <c r="I7" s="57"/>
    </row>
    <row r="8" spans="1:9" s="2" customFormat="1" ht="153.6" customHeight="1" x14ac:dyDescent="0.2">
      <c r="A8" s="51" t="s">
        <v>6</v>
      </c>
      <c r="B8" s="13" t="s">
        <v>7</v>
      </c>
      <c r="C8" s="13">
        <v>20197721600</v>
      </c>
      <c r="D8" s="8">
        <v>17588430000</v>
      </c>
      <c r="E8" s="52">
        <v>16961645795.08</v>
      </c>
      <c r="F8" s="53">
        <f>E8/C8*100</f>
        <v>83.978015594986715</v>
      </c>
      <c r="G8" s="24" t="s">
        <v>126</v>
      </c>
      <c r="H8" s="53">
        <f t="shared" si="0"/>
        <v>96.43638343547434</v>
      </c>
      <c r="I8" s="24"/>
    </row>
    <row r="9" spans="1:9" s="2" customFormat="1" ht="230.25" thickBot="1" x14ac:dyDescent="0.25">
      <c r="A9" s="58" t="s">
        <v>8</v>
      </c>
      <c r="B9" s="14" t="s">
        <v>9</v>
      </c>
      <c r="C9" s="14">
        <v>14124761000</v>
      </c>
      <c r="D9" s="9">
        <v>16123035000</v>
      </c>
      <c r="E9" s="59">
        <v>16207758617.27</v>
      </c>
      <c r="F9" s="60">
        <f t="shared" ref="F9:F57" si="1">E9/C9*100</f>
        <v>114.74713531273201</v>
      </c>
      <c r="G9" s="61" t="s">
        <v>128</v>
      </c>
      <c r="H9" s="60">
        <f t="shared" si="0"/>
        <v>100.525481816978</v>
      </c>
      <c r="I9" s="60"/>
    </row>
    <row r="10" spans="1:9" ht="90" customHeight="1" thickBot="1" x14ac:dyDescent="0.25">
      <c r="A10" s="54" t="s">
        <v>10</v>
      </c>
      <c r="B10" s="55" t="s">
        <v>11</v>
      </c>
      <c r="C10" s="55">
        <v>5047654600</v>
      </c>
      <c r="D10" s="56">
        <f>D12+D14+D15+D16+D17+D18+D19+D22+D25+D28+D13</f>
        <v>5324283600</v>
      </c>
      <c r="E10" s="56">
        <f>E12+E14+E15+E16+E17+E18+E19+E22+E25+E28+E13</f>
        <v>5332508952.7299995</v>
      </c>
      <c r="F10" s="63">
        <f t="shared" si="1"/>
        <v>105.64330120230491</v>
      </c>
      <c r="G10" s="63"/>
      <c r="H10" s="63">
        <f t="shared" si="0"/>
        <v>100.15448750194298</v>
      </c>
      <c r="I10" s="64"/>
    </row>
    <row r="11" spans="1:9" s="2" customFormat="1" ht="56.25" hidden="1" x14ac:dyDescent="0.3">
      <c r="A11" s="62" t="s">
        <v>73</v>
      </c>
      <c r="B11" s="11" t="s">
        <v>74</v>
      </c>
      <c r="C11" s="8"/>
      <c r="D11" s="8">
        <v>35899000</v>
      </c>
      <c r="E11" s="52">
        <v>38353483</v>
      </c>
      <c r="F11" s="53" t="e">
        <f t="shared" si="1"/>
        <v>#DIV/0!</v>
      </c>
      <c r="G11" s="53"/>
      <c r="H11" s="53">
        <f t="shared" si="0"/>
        <v>106.83719045098749</v>
      </c>
      <c r="I11" s="53"/>
    </row>
    <row r="12" spans="1:9" s="2" customFormat="1" ht="57" customHeight="1" x14ac:dyDescent="0.3">
      <c r="A12" s="27" t="s">
        <v>73</v>
      </c>
      <c r="B12" s="17" t="s">
        <v>74</v>
      </c>
      <c r="C12" s="7">
        <v>26693400</v>
      </c>
      <c r="D12" s="7">
        <v>35899000</v>
      </c>
      <c r="E12" s="7">
        <v>38353483</v>
      </c>
      <c r="F12" s="26">
        <f t="shared" si="1"/>
        <v>143.68152052567302</v>
      </c>
      <c r="G12" s="21" t="s">
        <v>140</v>
      </c>
      <c r="H12" s="26">
        <f t="shared" si="0"/>
        <v>106.83719045098749</v>
      </c>
      <c r="I12" s="21" t="s">
        <v>140</v>
      </c>
    </row>
    <row r="13" spans="1:9" s="2" customFormat="1" ht="37.5" hidden="1" customHeight="1" x14ac:dyDescent="0.3">
      <c r="A13" s="27"/>
      <c r="B13" s="17" t="s">
        <v>113</v>
      </c>
      <c r="C13" s="7"/>
      <c r="D13" s="7">
        <v>289000</v>
      </c>
      <c r="E13" s="7">
        <v>61347</v>
      </c>
      <c r="F13" s="26" t="e">
        <f t="shared" si="1"/>
        <v>#DIV/0!</v>
      </c>
      <c r="G13" s="26"/>
      <c r="H13" s="26">
        <f t="shared" si="0"/>
        <v>21.22733564013841</v>
      </c>
      <c r="I13" s="26"/>
    </row>
    <row r="14" spans="1:9" s="2" customFormat="1" ht="277.14999999999998" customHeight="1" x14ac:dyDescent="0.3">
      <c r="A14" s="27" t="s">
        <v>75</v>
      </c>
      <c r="B14" s="17" t="s">
        <v>76</v>
      </c>
      <c r="C14" s="7">
        <v>802870500</v>
      </c>
      <c r="D14" s="7">
        <v>784041800</v>
      </c>
      <c r="E14" s="7">
        <v>767658580.59000003</v>
      </c>
      <c r="F14" s="26">
        <f t="shared" si="1"/>
        <v>95.614246704792379</v>
      </c>
      <c r="G14" s="26"/>
      <c r="H14" s="26">
        <f t="shared" si="0"/>
        <v>97.910415055676879</v>
      </c>
      <c r="I14" s="26"/>
    </row>
    <row r="15" spans="1:9" s="2" customFormat="1" ht="187.5" hidden="1" x14ac:dyDescent="0.3">
      <c r="A15" s="27" t="s">
        <v>77</v>
      </c>
      <c r="B15" s="17" t="s">
        <v>116</v>
      </c>
      <c r="C15" s="7"/>
      <c r="D15" s="7">
        <v>2077100</v>
      </c>
      <c r="E15" s="7">
        <v>2553044.09</v>
      </c>
      <c r="F15" s="26" t="e">
        <f t="shared" si="1"/>
        <v>#DIV/0!</v>
      </c>
      <c r="G15" s="26"/>
      <c r="H15" s="26">
        <f t="shared" si="0"/>
        <v>122.91387463290164</v>
      </c>
      <c r="I15" s="26"/>
    </row>
    <row r="16" spans="1:9" s="2" customFormat="1" ht="187.5" hidden="1" x14ac:dyDescent="0.3">
      <c r="A16" s="27" t="s">
        <v>101</v>
      </c>
      <c r="B16" s="17" t="s">
        <v>78</v>
      </c>
      <c r="C16" s="7"/>
      <c r="D16" s="12">
        <v>-800</v>
      </c>
      <c r="E16" s="28">
        <v>462.09</v>
      </c>
      <c r="F16" s="26" t="e">
        <f t="shared" si="1"/>
        <v>#DIV/0!</v>
      </c>
      <c r="G16" s="26"/>
      <c r="H16" s="26">
        <f t="shared" si="0"/>
        <v>-57.761249999999997</v>
      </c>
      <c r="I16" s="26"/>
    </row>
    <row r="17" spans="1:9" s="2" customFormat="1" ht="150" hidden="1" x14ac:dyDescent="0.3">
      <c r="A17" s="27" t="s">
        <v>102</v>
      </c>
      <c r="B17" s="17" t="s">
        <v>79</v>
      </c>
      <c r="C17" s="7"/>
      <c r="D17" s="7">
        <v>121200</v>
      </c>
      <c r="E17" s="7">
        <v>121987.99</v>
      </c>
      <c r="F17" s="26" t="e">
        <f t="shared" si="1"/>
        <v>#DIV/0!</v>
      </c>
      <c r="G17" s="26"/>
      <c r="H17" s="26">
        <f t="shared" si="0"/>
        <v>100.65015676567657</v>
      </c>
      <c r="I17" s="26"/>
    </row>
    <row r="18" spans="1:9" s="2" customFormat="1" ht="150" hidden="1" x14ac:dyDescent="0.3">
      <c r="A18" s="27" t="s">
        <v>103</v>
      </c>
      <c r="B18" s="17" t="s">
        <v>88</v>
      </c>
      <c r="C18" s="7"/>
      <c r="D18" s="7">
        <v>1042500</v>
      </c>
      <c r="E18" s="7">
        <v>1220362.3</v>
      </c>
      <c r="F18" s="26" t="e">
        <f t="shared" si="1"/>
        <v>#DIV/0!</v>
      </c>
      <c r="G18" s="26"/>
      <c r="H18" s="26">
        <f t="shared" si="0"/>
        <v>117.06113189448442</v>
      </c>
      <c r="I18" s="26"/>
    </row>
    <row r="19" spans="1:9" s="2" customFormat="1" ht="111" customHeight="1" x14ac:dyDescent="0.3">
      <c r="A19" s="27" t="s">
        <v>104</v>
      </c>
      <c r="B19" s="17" t="s">
        <v>89</v>
      </c>
      <c r="C19" s="7">
        <v>2198890100</v>
      </c>
      <c r="D19" s="7">
        <v>2329900300</v>
      </c>
      <c r="E19" s="7">
        <v>2336505607.7199998</v>
      </c>
      <c r="F19" s="26">
        <f t="shared" si="1"/>
        <v>106.25840771760262</v>
      </c>
      <c r="G19" s="29" t="s">
        <v>143</v>
      </c>
      <c r="H19" s="26">
        <f t="shared" si="0"/>
        <v>100.28350173267069</v>
      </c>
      <c r="I19" s="26"/>
    </row>
    <row r="20" spans="1:9" s="2" customFormat="1" ht="168.75" hidden="1" customHeight="1" x14ac:dyDescent="0.3">
      <c r="A20" s="27" t="s">
        <v>80</v>
      </c>
      <c r="B20" s="17" t="s">
        <v>90</v>
      </c>
      <c r="C20" s="7"/>
      <c r="D20" s="12">
        <v>1433546400</v>
      </c>
      <c r="E20" s="28">
        <v>1437610718.51</v>
      </c>
      <c r="F20" s="26" t="e">
        <f t="shared" si="1"/>
        <v>#DIV/0!</v>
      </c>
      <c r="G20" s="29"/>
      <c r="H20" s="26">
        <f t="shared" si="0"/>
        <v>100.28351496052028</v>
      </c>
      <c r="I20" s="26"/>
    </row>
    <row r="21" spans="1:9" s="2" customFormat="1" ht="168.75" hidden="1" customHeight="1" x14ac:dyDescent="0.3">
      <c r="A21" s="27" t="s">
        <v>81</v>
      </c>
      <c r="B21" s="17" t="s">
        <v>91</v>
      </c>
      <c r="C21" s="7"/>
      <c r="D21" s="12">
        <v>896353900</v>
      </c>
      <c r="E21" s="28">
        <v>898894889.21000004</v>
      </c>
      <c r="F21" s="26" t="e">
        <f t="shared" si="1"/>
        <v>#DIV/0!</v>
      </c>
      <c r="G21" s="29"/>
      <c r="H21" s="26">
        <f t="shared" si="0"/>
        <v>100.2834805772586</v>
      </c>
      <c r="I21" s="26"/>
    </row>
    <row r="22" spans="1:9" s="2" customFormat="1" ht="130.9" customHeight="1" x14ac:dyDescent="0.3">
      <c r="A22" s="27" t="s">
        <v>105</v>
      </c>
      <c r="B22" s="17" t="s">
        <v>92</v>
      </c>
      <c r="C22" s="7">
        <v>10477000</v>
      </c>
      <c r="D22" s="7">
        <v>11439600</v>
      </c>
      <c r="E22" s="7">
        <v>13500013.550000001</v>
      </c>
      <c r="F22" s="26">
        <f t="shared" si="1"/>
        <v>128.85380881931852</v>
      </c>
      <c r="G22" s="29"/>
      <c r="H22" s="26">
        <f t="shared" si="0"/>
        <v>118.01123771810205</v>
      </c>
      <c r="I22" s="22" t="s">
        <v>142</v>
      </c>
    </row>
    <row r="23" spans="1:9" s="2" customFormat="1" ht="187.5" hidden="1" customHeight="1" x14ac:dyDescent="0.3">
      <c r="A23" s="27" t="s">
        <v>82</v>
      </c>
      <c r="B23" s="17" t="s">
        <v>93</v>
      </c>
      <c r="C23" s="7"/>
      <c r="D23" s="12">
        <v>7038900</v>
      </c>
      <c r="E23" s="28">
        <v>8306320.4299999997</v>
      </c>
      <c r="F23" s="26" t="e">
        <f t="shared" si="1"/>
        <v>#DIV/0!</v>
      </c>
      <c r="G23" s="29"/>
      <c r="H23" s="26">
        <f t="shared" si="0"/>
        <v>118.00594453678841</v>
      </c>
      <c r="I23" s="26"/>
    </row>
    <row r="24" spans="1:9" s="2" customFormat="1" ht="187.5" hidden="1" customHeight="1" x14ac:dyDescent="0.3">
      <c r="A24" s="27" t="s">
        <v>83</v>
      </c>
      <c r="B24" s="17" t="s">
        <v>94</v>
      </c>
      <c r="C24" s="7"/>
      <c r="D24" s="12">
        <v>4400700</v>
      </c>
      <c r="E24" s="28">
        <v>5193693.12</v>
      </c>
      <c r="F24" s="26" t="e">
        <f t="shared" si="1"/>
        <v>#DIV/0!</v>
      </c>
      <c r="G24" s="29"/>
      <c r="H24" s="26">
        <f t="shared" si="0"/>
        <v>118.01970413797804</v>
      </c>
      <c r="I24" s="26"/>
    </row>
    <row r="25" spans="1:9" s="2" customFormat="1" ht="115.15" customHeight="1" x14ac:dyDescent="0.3">
      <c r="A25" s="27" t="s">
        <v>106</v>
      </c>
      <c r="B25" s="17" t="s">
        <v>95</v>
      </c>
      <c r="C25" s="7">
        <v>2280002200</v>
      </c>
      <c r="D25" s="7">
        <v>2449564200</v>
      </c>
      <c r="E25" s="7">
        <v>2426859660.9699998</v>
      </c>
      <c r="F25" s="26">
        <f t="shared" si="1"/>
        <v>106.4411104941039</v>
      </c>
      <c r="G25" s="29"/>
      <c r="H25" s="26">
        <f t="shared" si="0"/>
        <v>99.073119249946572</v>
      </c>
      <c r="I25" s="26"/>
    </row>
    <row r="26" spans="1:9" s="2" customFormat="1" ht="168.75" hidden="1" x14ac:dyDescent="0.3">
      <c r="A26" s="27" t="s">
        <v>84</v>
      </c>
      <c r="B26" s="17" t="s">
        <v>96</v>
      </c>
      <c r="C26" s="7"/>
      <c r="D26" s="12">
        <v>1507173800</v>
      </c>
      <c r="E26" s="28">
        <v>1493203974.96</v>
      </c>
      <c r="F26" s="26" t="e">
        <f t="shared" si="1"/>
        <v>#DIV/0!</v>
      </c>
      <c r="G26" s="26"/>
      <c r="H26" s="26">
        <f t="shared" si="0"/>
        <v>99.073111207214453</v>
      </c>
      <c r="I26" s="26"/>
    </row>
    <row r="27" spans="1:9" s="2" customFormat="1" ht="168.75" hidden="1" x14ac:dyDescent="0.3">
      <c r="A27" s="27" t="s">
        <v>85</v>
      </c>
      <c r="B27" s="17" t="s">
        <v>97</v>
      </c>
      <c r="C27" s="7"/>
      <c r="D27" s="12">
        <v>942390400</v>
      </c>
      <c r="E27" s="28">
        <v>933655686.00999999</v>
      </c>
      <c r="F27" s="26" t="e">
        <f t="shared" si="1"/>
        <v>#DIV/0!</v>
      </c>
      <c r="G27" s="26"/>
      <c r="H27" s="26">
        <f t="shared" si="0"/>
        <v>99.073132112763446</v>
      </c>
      <c r="I27" s="26"/>
    </row>
    <row r="28" spans="1:9" s="2" customFormat="1" ht="124.15" customHeight="1" thickBot="1" x14ac:dyDescent="0.35">
      <c r="A28" s="27" t="s">
        <v>107</v>
      </c>
      <c r="B28" s="17" t="s">
        <v>98</v>
      </c>
      <c r="C28" s="7">
        <v>-273233300</v>
      </c>
      <c r="D28" s="7">
        <v>-290090300</v>
      </c>
      <c r="E28" s="30">
        <v>-254325596.56999999</v>
      </c>
      <c r="F28" s="26">
        <f t="shared" si="1"/>
        <v>93.080014979872502</v>
      </c>
      <c r="G28" s="21" t="s">
        <v>141</v>
      </c>
      <c r="H28" s="26">
        <f t="shared" si="0"/>
        <v>87.671182583492097</v>
      </c>
      <c r="I28" s="21" t="s">
        <v>141</v>
      </c>
    </row>
    <row r="29" spans="1:9" s="2" customFormat="1" ht="168.75" hidden="1" x14ac:dyDescent="0.3">
      <c r="A29" s="31" t="s">
        <v>86</v>
      </c>
      <c r="B29" s="32" t="s">
        <v>99</v>
      </c>
      <c r="C29" s="33"/>
      <c r="D29" s="34">
        <v>-178487600</v>
      </c>
      <c r="E29" s="35">
        <v>-156482056.97999999</v>
      </c>
      <c r="F29" s="26" t="e">
        <f t="shared" si="1"/>
        <v>#DIV/0!</v>
      </c>
      <c r="G29" s="26"/>
      <c r="H29" s="26">
        <f t="shared" si="0"/>
        <v>87.671108233849296</v>
      </c>
      <c r="I29" s="26"/>
    </row>
    <row r="30" spans="1:9" s="2" customFormat="1" ht="168.75" hidden="1" x14ac:dyDescent="0.3">
      <c r="A30" s="65" t="s">
        <v>87</v>
      </c>
      <c r="B30" s="18" t="s">
        <v>100</v>
      </c>
      <c r="C30" s="66"/>
      <c r="D30" s="67">
        <v>-111602700</v>
      </c>
      <c r="E30" s="68">
        <v>-97843539.590000004</v>
      </c>
      <c r="F30" s="60" t="e">
        <f t="shared" si="1"/>
        <v>#DIV/0!</v>
      </c>
      <c r="G30" s="60"/>
      <c r="H30" s="60">
        <f t="shared" si="0"/>
        <v>87.6713014918098</v>
      </c>
      <c r="I30" s="60"/>
    </row>
    <row r="31" spans="1:9" ht="19.5" thickBot="1" x14ac:dyDescent="0.25">
      <c r="A31" s="54" t="s">
        <v>12</v>
      </c>
      <c r="B31" s="55" t="s">
        <v>13</v>
      </c>
      <c r="C31" s="55">
        <v>1975505000</v>
      </c>
      <c r="D31" s="56">
        <f>+D32+D33+D34</f>
        <v>2742715600</v>
      </c>
      <c r="E31" s="56">
        <f>+E32+E33+E34</f>
        <v>2777617792.5000005</v>
      </c>
      <c r="F31" s="63">
        <f t="shared" si="1"/>
        <v>140.60292393590501</v>
      </c>
      <c r="G31" s="72"/>
      <c r="H31" s="63">
        <f t="shared" si="0"/>
        <v>101.27254143666957</v>
      </c>
      <c r="I31" s="64"/>
    </row>
    <row r="32" spans="1:9" s="2" customFormat="1" ht="37.5" x14ac:dyDescent="0.3">
      <c r="A32" s="69" t="s">
        <v>14</v>
      </c>
      <c r="B32" s="70" t="s">
        <v>15</v>
      </c>
      <c r="C32" s="13">
        <v>1852090000</v>
      </c>
      <c r="D32" s="13">
        <v>2571537600</v>
      </c>
      <c r="E32" s="71">
        <v>2587654098.96</v>
      </c>
      <c r="F32" s="53">
        <f t="shared" si="1"/>
        <v>139.71535394932212</v>
      </c>
      <c r="G32" s="25" t="s">
        <v>129</v>
      </c>
      <c r="H32" s="53">
        <f t="shared" si="0"/>
        <v>100.62672616414396</v>
      </c>
      <c r="I32" s="53"/>
    </row>
    <row r="33" spans="1:9" s="2" customFormat="1" ht="50.25" customHeight="1" thickBot="1" x14ac:dyDescent="0.25">
      <c r="A33" s="7" t="s">
        <v>70</v>
      </c>
      <c r="B33" s="7" t="s">
        <v>69</v>
      </c>
      <c r="C33" s="7">
        <v>123415000</v>
      </c>
      <c r="D33" s="7">
        <v>171178000</v>
      </c>
      <c r="E33" s="30">
        <v>189963693.53</v>
      </c>
      <c r="F33" s="26">
        <f t="shared" si="1"/>
        <v>153.9226945914192</v>
      </c>
      <c r="G33" s="21" t="s">
        <v>130</v>
      </c>
      <c r="H33" s="26">
        <f t="shared" si="0"/>
        <v>110.97436208508103</v>
      </c>
      <c r="I33" s="21" t="s">
        <v>130</v>
      </c>
    </row>
    <row r="34" spans="1:9" s="2" customFormat="1" ht="37.5" hidden="1" x14ac:dyDescent="0.3">
      <c r="A34" s="9" t="s">
        <v>109</v>
      </c>
      <c r="B34" s="73" t="s">
        <v>110</v>
      </c>
      <c r="C34" s="74"/>
      <c r="D34" s="75">
        <v>0</v>
      </c>
      <c r="E34" s="59">
        <v>0.01</v>
      </c>
      <c r="F34" s="60" t="e">
        <f t="shared" si="1"/>
        <v>#DIV/0!</v>
      </c>
      <c r="G34" s="60"/>
      <c r="H34" s="60" t="e">
        <f t="shared" si="0"/>
        <v>#DIV/0!</v>
      </c>
      <c r="I34" s="60"/>
    </row>
    <row r="35" spans="1:9" ht="19.5" thickBot="1" x14ac:dyDescent="0.35">
      <c r="A35" s="54" t="s">
        <v>16</v>
      </c>
      <c r="B35" s="76" t="s">
        <v>17</v>
      </c>
      <c r="C35" s="55">
        <v>12155098000</v>
      </c>
      <c r="D35" s="56">
        <f>D36+D37+D38</f>
        <v>11766042500</v>
      </c>
      <c r="E35" s="56">
        <f>E36+E37+E38</f>
        <v>11219871101.650002</v>
      </c>
      <c r="F35" s="63">
        <f t="shared" si="1"/>
        <v>92.30588763373197</v>
      </c>
      <c r="G35" s="72"/>
      <c r="H35" s="63">
        <f t="shared" si="0"/>
        <v>95.358070495240881</v>
      </c>
      <c r="I35" s="64"/>
    </row>
    <row r="36" spans="1:9" s="2" customFormat="1" ht="90.6" customHeight="1" x14ac:dyDescent="0.2">
      <c r="A36" s="69" t="s">
        <v>18</v>
      </c>
      <c r="B36" s="13" t="s">
        <v>19</v>
      </c>
      <c r="C36" s="13">
        <v>11186634000</v>
      </c>
      <c r="D36" s="13">
        <v>10730682500</v>
      </c>
      <c r="E36" s="71">
        <v>10044249605.610001</v>
      </c>
      <c r="F36" s="53">
        <f t="shared" si="1"/>
        <v>89.787952351082552</v>
      </c>
      <c r="G36" s="25" t="s">
        <v>125</v>
      </c>
      <c r="H36" s="53">
        <f t="shared" si="0"/>
        <v>93.60308261482902</v>
      </c>
      <c r="I36" s="25" t="s">
        <v>125</v>
      </c>
    </row>
    <row r="37" spans="1:9" s="2" customFormat="1" ht="51" x14ac:dyDescent="0.2">
      <c r="A37" s="27" t="s">
        <v>20</v>
      </c>
      <c r="B37" s="7" t="s">
        <v>21</v>
      </c>
      <c r="C37" s="7">
        <v>965104000</v>
      </c>
      <c r="D37" s="7">
        <v>1032504000</v>
      </c>
      <c r="E37" s="30">
        <v>1172674496.04</v>
      </c>
      <c r="F37" s="26">
        <f t="shared" si="1"/>
        <v>121.5075780475472</v>
      </c>
      <c r="G37" s="21" t="s">
        <v>135</v>
      </c>
      <c r="H37" s="26">
        <f t="shared" si="0"/>
        <v>113.57578237372445</v>
      </c>
      <c r="I37" s="21" t="s">
        <v>132</v>
      </c>
    </row>
    <row r="38" spans="1:9" s="2" customFormat="1" ht="26.25" thickBot="1" x14ac:dyDescent="0.35">
      <c r="A38" s="77" t="s">
        <v>22</v>
      </c>
      <c r="B38" s="78" t="s">
        <v>23</v>
      </c>
      <c r="C38" s="14">
        <v>3360000</v>
      </c>
      <c r="D38" s="14">
        <v>2856000</v>
      </c>
      <c r="E38" s="79">
        <v>2947000</v>
      </c>
      <c r="F38" s="60">
        <f t="shared" si="1"/>
        <v>87.708333333333329</v>
      </c>
      <c r="G38" s="80" t="s">
        <v>131</v>
      </c>
      <c r="H38" s="60">
        <f t="shared" si="0"/>
        <v>103.18627450980394</v>
      </c>
      <c r="I38" s="60"/>
    </row>
    <row r="39" spans="1:9" ht="57" thickBot="1" x14ac:dyDescent="0.25">
      <c r="A39" s="54" t="s">
        <v>24</v>
      </c>
      <c r="B39" s="55" t="s">
        <v>25</v>
      </c>
      <c r="C39" s="55">
        <v>36990200</v>
      </c>
      <c r="D39" s="56">
        <f>+D40+D41</f>
        <v>35447000</v>
      </c>
      <c r="E39" s="56">
        <f>+E40+E41</f>
        <v>34609027.259999998</v>
      </c>
      <c r="F39" s="63">
        <f t="shared" si="1"/>
        <v>93.562692983546995</v>
      </c>
      <c r="G39" s="63"/>
      <c r="H39" s="63">
        <f t="shared" si="0"/>
        <v>97.635984032499223</v>
      </c>
      <c r="I39" s="64"/>
    </row>
    <row r="40" spans="1:9" s="2" customFormat="1" ht="31.5" customHeight="1" x14ac:dyDescent="0.2">
      <c r="A40" s="69" t="s">
        <v>26</v>
      </c>
      <c r="B40" s="13" t="s">
        <v>27</v>
      </c>
      <c r="C40" s="13">
        <v>31969200</v>
      </c>
      <c r="D40" s="13">
        <v>28105000</v>
      </c>
      <c r="E40" s="71">
        <v>26365416.800000001</v>
      </c>
      <c r="F40" s="53">
        <f t="shared" si="1"/>
        <v>82.471306132152193</v>
      </c>
      <c r="G40" s="24" t="s">
        <v>127</v>
      </c>
      <c r="H40" s="53">
        <f t="shared" si="0"/>
        <v>93.810413805372718</v>
      </c>
      <c r="I40" s="81" t="s">
        <v>127</v>
      </c>
    </row>
    <row r="41" spans="1:9" s="2" customFormat="1" ht="56.25" x14ac:dyDescent="0.2">
      <c r="A41" s="27" t="s">
        <v>28</v>
      </c>
      <c r="B41" s="7" t="s">
        <v>29</v>
      </c>
      <c r="C41" s="7">
        <v>5021000</v>
      </c>
      <c r="D41" s="7">
        <v>7342000</v>
      </c>
      <c r="E41" s="30">
        <v>8243610.46</v>
      </c>
      <c r="F41" s="26">
        <f t="shared" si="1"/>
        <v>164.1826421031667</v>
      </c>
      <c r="G41" s="20" t="s">
        <v>136</v>
      </c>
      <c r="H41" s="26">
        <f t="shared" si="0"/>
        <v>112.28017515663306</v>
      </c>
      <c r="I41" s="20" t="s">
        <v>136</v>
      </c>
    </row>
    <row r="42" spans="1:9" s="2" customFormat="1" ht="127.5" x14ac:dyDescent="0.2">
      <c r="A42" s="27" t="s">
        <v>30</v>
      </c>
      <c r="B42" s="7" t="s">
        <v>31</v>
      </c>
      <c r="C42" s="7">
        <v>99738500</v>
      </c>
      <c r="D42" s="7">
        <v>104217200</v>
      </c>
      <c r="E42" s="30">
        <v>108754883.19</v>
      </c>
      <c r="F42" s="26">
        <f t="shared" si="1"/>
        <v>109.04002284975209</v>
      </c>
      <c r="G42" s="20" t="s">
        <v>137</v>
      </c>
      <c r="H42" s="26">
        <f t="shared" si="0"/>
        <v>104.35406361905713</v>
      </c>
      <c r="I42" s="26"/>
    </row>
    <row r="43" spans="1:9" s="2" customFormat="1" ht="56.25" x14ac:dyDescent="0.2">
      <c r="A43" s="27" t="s">
        <v>32</v>
      </c>
      <c r="B43" s="7" t="s">
        <v>33</v>
      </c>
      <c r="C43" s="7">
        <v>0</v>
      </c>
      <c r="D43" s="7">
        <v>0</v>
      </c>
      <c r="E43" s="30">
        <v>2444.25</v>
      </c>
      <c r="F43" s="26" t="s">
        <v>120</v>
      </c>
      <c r="G43" s="26"/>
      <c r="H43" s="26" t="s">
        <v>120</v>
      </c>
      <c r="I43" s="26"/>
    </row>
    <row r="44" spans="1:9" s="2" customFormat="1" ht="140.25" x14ac:dyDescent="0.2">
      <c r="A44" s="27" t="s">
        <v>34</v>
      </c>
      <c r="B44" s="7" t="s">
        <v>35</v>
      </c>
      <c r="C44" s="7">
        <v>751653993.55999994</v>
      </c>
      <c r="D44" s="7">
        <v>2270973605.5500002</v>
      </c>
      <c r="E44" s="27">
        <v>2241134672.8099999</v>
      </c>
      <c r="F44" s="26">
        <f t="shared" si="1"/>
        <v>298.16041583115782</v>
      </c>
      <c r="G44" s="20" t="s">
        <v>139</v>
      </c>
      <c r="H44" s="26">
        <f t="shared" ref="H44:H59" si="2">E44/D44*100</f>
        <v>98.68607311564179</v>
      </c>
      <c r="I44" s="26"/>
    </row>
    <row r="45" spans="1:9" s="2" customFormat="1" ht="37.5" x14ac:dyDescent="0.2">
      <c r="A45" s="27" t="s">
        <v>36</v>
      </c>
      <c r="B45" s="7" t="s">
        <v>37</v>
      </c>
      <c r="C45" s="7">
        <v>55782619.07</v>
      </c>
      <c r="D45" s="7">
        <v>117406223.88</v>
      </c>
      <c r="E45" s="27">
        <v>117766768.61</v>
      </c>
      <c r="F45" s="26">
        <f t="shared" si="1"/>
        <v>211.11731677965474</v>
      </c>
      <c r="G45" s="26"/>
      <c r="H45" s="26">
        <f t="shared" si="2"/>
        <v>100.30709166693626</v>
      </c>
      <c r="I45" s="26"/>
    </row>
    <row r="46" spans="1:9" s="2" customFormat="1" ht="56.25" x14ac:dyDescent="0.2">
      <c r="A46" s="27" t="s">
        <v>38</v>
      </c>
      <c r="B46" s="7" t="s">
        <v>39</v>
      </c>
      <c r="C46" s="7">
        <v>2309941788.4299998</v>
      </c>
      <c r="D46" s="7">
        <v>1118074267.6099999</v>
      </c>
      <c r="E46" s="27">
        <v>1110908474.23</v>
      </c>
      <c r="F46" s="26">
        <f t="shared" si="1"/>
        <v>48.092487862434496</v>
      </c>
      <c r="G46" s="26"/>
      <c r="H46" s="26">
        <f t="shared" si="2"/>
        <v>99.359095045151378</v>
      </c>
      <c r="I46" s="26"/>
    </row>
    <row r="47" spans="1:9" s="2" customFormat="1" ht="168" customHeight="1" x14ac:dyDescent="0.2">
      <c r="A47" s="27" t="s">
        <v>40</v>
      </c>
      <c r="B47" s="7" t="s">
        <v>41</v>
      </c>
      <c r="C47" s="7">
        <v>261029559.52000001</v>
      </c>
      <c r="D47" s="7">
        <v>280970168.32999998</v>
      </c>
      <c r="E47" s="27">
        <v>19697804.140000001</v>
      </c>
      <c r="F47" s="26">
        <f t="shared" si="1"/>
        <v>7.5461967511349082</v>
      </c>
      <c r="G47" s="20" t="s">
        <v>138</v>
      </c>
      <c r="H47" s="26">
        <f t="shared" si="2"/>
        <v>7.0106389788914854</v>
      </c>
      <c r="I47" s="20" t="s">
        <v>138</v>
      </c>
    </row>
    <row r="48" spans="1:9" s="2" customFormat="1" ht="18.75" x14ac:dyDescent="0.2">
      <c r="A48" s="27" t="s">
        <v>42</v>
      </c>
      <c r="B48" s="7" t="s">
        <v>43</v>
      </c>
      <c r="C48" s="7">
        <v>1233600</v>
      </c>
      <c r="D48" s="7">
        <v>1710000</v>
      </c>
      <c r="E48" s="27">
        <v>1878505.52</v>
      </c>
      <c r="F48" s="26">
        <f t="shared" si="1"/>
        <v>152.27833333333334</v>
      </c>
      <c r="G48" s="26"/>
      <c r="H48" s="26">
        <f t="shared" si="2"/>
        <v>109.85412397660819</v>
      </c>
      <c r="I48" s="26"/>
    </row>
    <row r="49" spans="1:9" s="2" customFormat="1" ht="18.75" x14ac:dyDescent="0.2">
      <c r="A49" s="27" t="s">
        <v>44</v>
      </c>
      <c r="B49" s="7" t="s">
        <v>45</v>
      </c>
      <c r="C49" s="7">
        <v>411648988.49000001</v>
      </c>
      <c r="D49" s="7">
        <v>876286007.20000005</v>
      </c>
      <c r="E49" s="27">
        <v>931237192.78999996</v>
      </c>
      <c r="F49" s="26">
        <f t="shared" si="1"/>
        <v>226.22117843795505</v>
      </c>
      <c r="G49" s="26"/>
      <c r="H49" s="26">
        <f t="shared" si="2"/>
        <v>106.27091898518222</v>
      </c>
      <c r="I49" s="26"/>
    </row>
    <row r="50" spans="1:9" s="2" customFormat="1" ht="99.75" customHeight="1" thickBot="1" x14ac:dyDescent="0.25">
      <c r="A50" s="77" t="s">
        <v>46</v>
      </c>
      <c r="B50" s="14" t="s">
        <v>47</v>
      </c>
      <c r="C50" s="14">
        <v>1231</v>
      </c>
      <c r="D50" s="14">
        <v>1231</v>
      </c>
      <c r="E50" s="77">
        <v>-201072.96</v>
      </c>
      <c r="F50" s="60">
        <f t="shared" si="1"/>
        <v>-16334.115353371242</v>
      </c>
      <c r="G50" s="61"/>
      <c r="H50" s="60">
        <f t="shared" si="2"/>
        <v>-16334.115353371242</v>
      </c>
      <c r="I50" s="61"/>
    </row>
    <row r="51" spans="1:9" ht="19.5" thickBot="1" x14ac:dyDescent="0.25">
      <c r="A51" s="82" t="s">
        <v>52</v>
      </c>
      <c r="B51" s="83" t="s">
        <v>53</v>
      </c>
      <c r="C51" s="83">
        <v>19925340093.709999</v>
      </c>
      <c r="D51" s="84">
        <f>D52+D57+D61+D62+D58+D59</f>
        <v>19101918759.409996</v>
      </c>
      <c r="E51" s="84">
        <f>E52+E57+E61+E62+E58+E59+E60</f>
        <v>18545909396.839996</v>
      </c>
      <c r="F51" s="84">
        <f t="shared" si="1"/>
        <v>93.07700300028776</v>
      </c>
      <c r="G51" s="84"/>
      <c r="H51" s="84">
        <f t="shared" si="2"/>
        <v>97.089248626941739</v>
      </c>
      <c r="I51" s="85"/>
    </row>
    <row r="52" spans="1:9" ht="37.5" x14ac:dyDescent="0.2">
      <c r="A52" s="69" t="s">
        <v>54</v>
      </c>
      <c r="B52" s="13" t="s">
        <v>55</v>
      </c>
      <c r="C52" s="13">
        <v>18279622700</v>
      </c>
      <c r="D52" s="13">
        <v>17430497071.009998</v>
      </c>
      <c r="E52" s="69">
        <v>16841330528.879999</v>
      </c>
      <c r="F52" s="53">
        <f t="shared" si="1"/>
        <v>92.131718500294852</v>
      </c>
      <c r="G52" s="53"/>
      <c r="H52" s="53">
        <f t="shared" si="2"/>
        <v>96.619909692019704</v>
      </c>
      <c r="I52" s="53"/>
    </row>
    <row r="53" spans="1:9" ht="37.5" x14ac:dyDescent="0.2">
      <c r="A53" s="27" t="s">
        <v>65</v>
      </c>
      <c r="B53" s="7" t="s">
        <v>48</v>
      </c>
      <c r="C53" s="7">
        <v>4601061400</v>
      </c>
      <c r="D53" s="7">
        <v>4722777100</v>
      </c>
      <c r="E53" s="27">
        <v>4722777100</v>
      </c>
      <c r="F53" s="26">
        <f t="shared" si="1"/>
        <v>102.64538308486819</v>
      </c>
      <c r="G53" s="26"/>
      <c r="H53" s="26">
        <f t="shared" si="2"/>
        <v>100</v>
      </c>
      <c r="I53" s="26"/>
    </row>
    <row r="54" spans="1:9" ht="37.5" x14ac:dyDescent="0.2">
      <c r="A54" s="27" t="s">
        <v>66</v>
      </c>
      <c r="B54" s="7" t="s">
        <v>49</v>
      </c>
      <c r="C54" s="7">
        <v>11389369900</v>
      </c>
      <c r="D54" s="7">
        <v>10145921895.01</v>
      </c>
      <c r="E54" s="27">
        <v>9675397431.1000004</v>
      </c>
      <c r="F54" s="26">
        <f t="shared" si="1"/>
        <v>84.9511212301569</v>
      </c>
      <c r="G54" s="26"/>
      <c r="H54" s="26">
        <f t="shared" si="2"/>
        <v>95.362427694802037</v>
      </c>
      <c r="I54" s="26"/>
    </row>
    <row r="55" spans="1:9" ht="37.5" x14ac:dyDescent="0.2">
      <c r="A55" s="27" t="s">
        <v>67</v>
      </c>
      <c r="B55" s="7" t="s">
        <v>50</v>
      </c>
      <c r="C55" s="7">
        <v>1679872500</v>
      </c>
      <c r="D55" s="7">
        <v>1772132600</v>
      </c>
      <c r="E55" s="27">
        <v>1667288710.0699999</v>
      </c>
      <c r="F55" s="26">
        <f t="shared" si="1"/>
        <v>99.250908034389511</v>
      </c>
      <c r="G55" s="26"/>
      <c r="H55" s="26">
        <f t="shared" si="2"/>
        <v>94.083744640214846</v>
      </c>
      <c r="I55" s="26"/>
    </row>
    <row r="56" spans="1:9" ht="18.75" x14ac:dyDescent="0.2">
      <c r="A56" s="27" t="s">
        <v>68</v>
      </c>
      <c r="B56" s="7" t="s">
        <v>51</v>
      </c>
      <c r="C56" s="7">
        <v>609318900</v>
      </c>
      <c r="D56" s="7">
        <v>789665476</v>
      </c>
      <c r="E56" s="27">
        <v>775867287.71000004</v>
      </c>
      <c r="F56" s="26">
        <f t="shared" si="1"/>
        <v>127.33353383753565</v>
      </c>
      <c r="G56" s="26"/>
      <c r="H56" s="26">
        <f t="shared" si="2"/>
        <v>98.252653976986082</v>
      </c>
      <c r="I56" s="26"/>
    </row>
    <row r="57" spans="1:9" ht="37.5" x14ac:dyDescent="0.2">
      <c r="A57" s="27" t="s">
        <v>56</v>
      </c>
      <c r="B57" s="7" t="s">
        <v>57</v>
      </c>
      <c r="C57" s="7">
        <v>1645717393.71</v>
      </c>
      <c r="D57" s="7">
        <v>1664459808.71</v>
      </c>
      <c r="E57" s="27">
        <v>1656861383.22</v>
      </c>
      <c r="F57" s="26">
        <f t="shared" si="1"/>
        <v>100.67715086153872</v>
      </c>
      <c r="G57" s="26"/>
      <c r="H57" s="26">
        <f t="shared" si="2"/>
        <v>99.543489998963153</v>
      </c>
      <c r="I57" s="26"/>
    </row>
    <row r="58" spans="1:9" ht="37.5" x14ac:dyDescent="0.2">
      <c r="A58" s="27" t="s">
        <v>72</v>
      </c>
      <c r="B58" s="7" t="s">
        <v>71</v>
      </c>
      <c r="C58" s="7">
        <v>0</v>
      </c>
      <c r="D58" s="7">
        <v>19450368.370000001</v>
      </c>
      <c r="E58" s="27">
        <v>24760199.039999999</v>
      </c>
      <c r="F58" s="26" t="s">
        <v>120</v>
      </c>
      <c r="G58" s="26"/>
      <c r="H58" s="26">
        <f t="shared" si="2"/>
        <v>127.29938358488783</v>
      </c>
      <c r="I58" s="26"/>
    </row>
    <row r="59" spans="1:9" ht="18.75" x14ac:dyDescent="0.2">
      <c r="A59" s="27" t="s">
        <v>63</v>
      </c>
      <c r="B59" s="7" t="s">
        <v>64</v>
      </c>
      <c r="C59" s="7">
        <v>0</v>
      </c>
      <c r="D59" s="7">
        <v>2003160</v>
      </c>
      <c r="E59" s="27">
        <v>2986165.87</v>
      </c>
      <c r="F59" s="26" t="s">
        <v>120</v>
      </c>
      <c r="G59" s="26"/>
      <c r="H59" s="26">
        <f t="shared" si="2"/>
        <v>149.07275854150444</v>
      </c>
      <c r="I59" s="26"/>
    </row>
    <row r="60" spans="1:9" ht="126.6" customHeight="1" x14ac:dyDescent="0.2">
      <c r="A60" s="27" t="s">
        <v>111</v>
      </c>
      <c r="B60" s="7" t="s">
        <v>112</v>
      </c>
      <c r="C60" s="7">
        <v>0</v>
      </c>
      <c r="D60" s="7">
        <v>0</v>
      </c>
      <c r="E60" s="27">
        <v>0</v>
      </c>
      <c r="F60" s="26" t="s">
        <v>120</v>
      </c>
      <c r="G60" s="26"/>
      <c r="H60" s="26" t="s">
        <v>120</v>
      </c>
      <c r="I60" s="26"/>
    </row>
    <row r="61" spans="1:9" ht="112.5" x14ac:dyDescent="0.2">
      <c r="A61" s="27" t="s">
        <v>58</v>
      </c>
      <c r="B61" s="7" t="s">
        <v>59</v>
      </c>
      <c r="C61" s="7">
        <v>0</v>
      </c>
      <c r="D61" s="7">
        <v>243599898.91999999</v>
      </c>
      <c r="E61" s="27">
        <v>319303007.77999997</v>
      </c>
      <c r="F61" s="26" t="s">
        <v>120</v>
      </c>
      <c r="G61" s="26"/>
      <c r="H61" s="26" t="s">
        <v>120</v>
      </c>
      <c r="I61" s="26"/>
    </row>
    <row r="62" spans="1:9" ht="57" thickBot="1" x14ac:dyDescent="0.25">
      <c r="A62" s="77" t="s">
        <v>60</v>
      </c>
      <c r="B62" s="14" t="s">
        <v>61</v>
      </c>
      <c r="C62" s="14">
        <v>0</v>
      </c>
      <c r="D62" s="14">
        <v>-258091547.59999999</v>
      </c>
      <c r="E62" s="14">
        <v>-299331887.94999999</v>
      </c>
      <c r="F62" s="60" t="s">
        <v>120</v>
      </c>
      <c r="G62" s="60"/>
      <c r="H62" s="60">
        <f>E62/D62*100</f>
        <v>115.97895813849581</v>
      </c>
      <c r="I62" s="60"/>
    </row>
    <row r="63" spans="1:9" ht="28.15" customHeight="1" thickBot="1" x14ac:dyDescent="0.25">
      <c r="A63" s="46"/>
      <c r="B63" s="47" t="s">
        <v>62</v>
      </c>
      <c r="C63" s="47">
        <v>77354100773.779999</v>
      </c>
      <c r="D63" s="47">
        <f>D6+D51</f>
        <v>77451511162.979996</v>
      </c>
      <c r="E63" s="47">
        <f>E6+E51</f>
        <v>75611100355.910004</v>
      </c>
      <c r="F63" s="49">
        <f t="shared" ref="F63" si="3">E63/C63*100</f>
        <v>97.746725253820273</v>
      </c>
      <c r="G63" s="86"/>
      <c r="H63" s="86">
        <f t="shared" ref="H63" si="4">E63/D63*100</f>
        <v>97.62378967248651</v>
      </c>
      <c r="I63" s="87"/>
    </row>
  </sheetData>
  <mergeCells count="11">
    <mergeCell ref="A1:I1"/>
    <mergeCell ref="H3:H4"/>
    <mergeCell ref="I3:I4"/>
    <mergeCell ref="G3:G4"/>
    <mergeCell ref="G19:G25"/>
    <mergeCell ref="D3:D4"/>
    <mergeCell ref="E3:E4"/>
    <mergeCell ref="A3:A4"/>
    <mergeCell ref="B3:B4"/>
    <mergeCell ref="F3:F4"/>
    <mergeCell ref="C3:C4"/>
  </mergeCells>
  <pageMargins left="0.15748031496062992" right="0.15748031496062992" top="0.35433070866141736" bottom="0.27559055118110237" header="0.15748031496062992" footer="0"/>
  <pageSetup paperSize="9" scale="52" fitToHeight="4" orientation="landscape" r:id="rId1"/>
  <headerFooter alignWithMargins="0">
    <oddHeader>Страница &amp;P из &amp;N</oddHeader>
  </headerFooter>
  <rowBreaks count="2" manualBreakCount="2">
    <brk id="17" max="7" man="1"/>
    <brk id="5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Исполнение к плану</vt:lpstr>
      <vt:lpstr>'Исполнение к плану'!Заголовки_для_печати</vt:lpstr>
      <vt:lpstr>'Исполнение к плану'!Область_печати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Нерега Анна Александровна</dc:creator>
  <cp:lastModifiedBy>Зияшев Азамат Асылбекович</cp:lastModifiedBy>
  <cp:lastPrinted>2025-04-29T04:37:51Z</cp:lastPrinted>
  <dcterms:created xsi:type="dcterms:W3CDTF">2015-07-15T13:35:46Z</dcterms:created>
  <dcterms:modified xsi:type="dcterms:W3CDTF">2025-04-29T05:45:44Z</dcterms:modified>
</cp:coreProperties>
</file>